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dhoc IR Projects\ADVANCE Grant\2017-18\"/>
    </mc:Choice>
  </mc:AlternateContent>
  <bookViews>
    <workbookView xWindow="0" yWindow="0" windowWidth="23040" windowHeight="8064"/>
  </bookViews>
  <sheets>
    <sheet name="Table 1" sheetId="1" r:id="rId1"/>
    <sheet name="Table 2" sheetId="2" r:id="rId2"/>
    <sheet name="Table 5" sheetId="10" r:id="rId3"/>
    <sheet name="Table 6" sheetId="9" r:id="rId4"/>
    <sheet name="Table 7" sheetId="3" r:id="rId5"/>
    <sheet name="Table 8_Gender" sheetId="4" r:id="rId6"/>
    <sheet name="Table 8_RE" sheetId="6" r:id="rId7"/>
    <sheet name="9mo Salaries" sheetId="5" r:id="rId8"/>
    <sheet name="9mo Salaries by Gender and Rank" sheetId="7" r:id="rId9"/>
    <sheet name="Asian by Citiz., Tenure, Gender" sheetId="8" r:id="rId10"/>
  </sheets>
  <definedNames>
    <definedName name="_xlnm.Print_Titles" localSheetId="5">'Table 8_Gender'!$1:$3</definedName>
    <definedName name="_xlnm.Print_Titles" localSheetId="6">'Table 8_RE'!$1:$3</definedName>
  </definedNames>
  <calcPr calcId="162913"/>
</workbook>
</file>

<file path=xl/calcChain.xml><?xml version="1.0" encoding="utf-8"?>
<calcChain xmlns="http://schemas.openxmlformats.org/spreadsheetml/2006/main">
  <c r="O40" i="1" l="1"/>
  <c r="Q40" i="1"/>
  <c r="P40" i="1"/>
  <c r="I55" i="8" l="1"/>
  <c r="I54" i="8"/>
  <c r="I53" i="8"/>
  <c r="E55" i="8"/>
  <c r="E54" i="8"/>
  <c r="E53" i="8"/>
  <c r="J32" i="8"/>
  <c r="I34" i="8"/>
  <c r="I33" i="8"/>
  <c r="J33" i="8" s="1"/>
  <c r="I32" i="8"/>
  <c r="E34" i="8"/>
  <c r="E33" i="8"/>
  <c r="E32" i="8"/>
  <c r="I18" i="8"/>
  <c r="I16" i="8"/>
  <c r="I8" i="8"/>
  <c r="I13" i="8"/>
  <c r="J13" i="8" s="1"/>
  <c r="I12" i="8"/>
  <c r="E13" i="8"/>
  <c r="E12" i="8"/>
  <c r="J12" i="8" s="1"/>
  <c r="E11" i="8"/>
  <c r="E10" i="8"/>
  <c r="E8" i="8"/>
  <c r="J8" i="8" s="1"/>
  <c r="I11" i="8"/>
  <c r="J11" i="8" s="1"/>
  <c r="B20" i="8"/>
  <c r="J34" i="8" l="1"/>
  <c r="D93" i="3"/>
  <c r="D92" i="3"/>
  <c r="D91" i="3"/>
  <c r="D90" i="3"/>
  <c r="D88" i="3"/>
  <c r="D87" i="3"/>
  <c r="D86" i="3"/>
  <c r="D84" i="3"/>
  <c r="D83" i="3"/>
  <c r="N89" i="3"/>
  <c r="J89" i="3"/>
  <c r="H89" i="3"/>
  <c r="N85" i="3"/>
  <c r="J85" i="3"/>
  <c r="H85" i="3"/>
  <c r="N82" i="3"/>
  <c r="J82" i="3"/>
  <c r="H82" i="3"/>
  <c r="M93" i="3"/>
  <c r="M92" i="3"/>
  <c r="M91" i="3"/>
  <c r="M90" i="3"/>
  <c r="M88" i="3"/>
  <c r="M87" i="3"/>
  <c r="M86" i="3"/>
  <c r="M84" i="3"/>
  <c r="M83" i="3"/>
  <c r="I93" i="3"/>
  <c r="I92" i="3"/>
  <c r="I91" i="3"/>
  <c r="I90" i="3"/>
  <c r="I89" i="3"/>
  <c r="I88" i="3"/>
  <c r="I87" i="3"/>
  <c r="I86" i="3"/>
  <c r="I84" i="3"/>
  <c r="I83" i="3"/>
  <c r="E73" i="3"/>
  <c r="J72" i="3"/>
  <c r="J71" i="3"/>
  <c r="J70" i="3"/>
  <c r="G72" i="3"/>
  <c r="G71" i="3"/>
  <c r="G70" i="3"/>
  <c r="D72" i="3"/>
  <c r="D71" i="3"/>
  <c r="D70" i="3"/>
  <c r="O89" i="3"/>
  <c r="L89" i="3"/>
  <c r="K89" i="3"/>
  <c r="G89" i="3"/>
  <c r="F89" i="3"/>
  <c r="E89" i="3"/>
  <c r="C89" i="3"/>
  <c r="B89" i="3"/>
  <c r="D89" i="3" s="1"/>
  <c r="O85" i="3"/>
  <c r="L85" i="3"/>
  <c r="K85" i="3"/>
  <c r="G85" i="3"/>
  <c r="F85" i="3"/>
  <c r="E85" i="3"/>
  <c r="C85" i="3"/>
  <c r="B85" i="3"/>
  <c r="D85" i="3" s="1"/>
  <c r="O82" i="3"/>
  <c r="L82" i="3"/>
  <c r="K82" i="3"/>
  <c r="G82" i="3"/>
  <c r="F82" i="3"/>
  <c r="E82" i="3"/>
  <c r="C82" i="3"/>
  <c r="B82" i="3"/>
  <c r="G78" i="3"/>
  <c r="D78" i="3"/>
  <c r="J77" i="3"/>
  <c r="G77" i="3"/>
  <c r="D77" i="3"/>
  <c r="J76" i="3"/>
  <c r="G76" i="3"/>
  <c r="D76" i="3"/>
  <c r="J75" i="3"/>
  <c r="G75" i="3"/>
  <c r="D75" i="3"/>
  <c r="J74" i="3"/>
  <c r="G74" i="3"/>
  <c r="D74" i="3"/>
  <c r="I73" i="3"/>
  <c r="H73" i="3"/>
  <c r="F73" i="3"/>
  <c r="C73" i="3"/>
  <c r="B73" i="3"/>
  <c r="I69" i="3"/>
  <c r="H69" i="3"/>
  <c r="F69" i="3"/>
  <c r="E69" i="3"/>
  <c r="C69" i="3"/>
  <c r="B69" i="3"/>
  <c r="J68" i="3"/>
  <c r="G68" i="3"/>
  <c r="D68" i="3"/>
  <c r="J67" i="3"/>
  <c r="G67" i="3"/>
  <c r="D67" i="3"/>
  <c r="I66" i="3"/>
  <c r="H66" i="3"/>
  <c r="F66" i="3"/>
  <c r="E66" i="3"/>
  <c r="C66" i="3"/>
  <c r="B66" i="3"/>
  <c r="I42" i="10"/>
  <c r="G42" i="10"/>
  <c r="E42" i="10"/>
  <c r="C42" i="10"/>
  <c r="I35" i="10"/>
  <c r="G35" i="10"/>
  <c r="E35" i="10"/>
  <c r="C35" i="10"/>
  <c r="U55" i="2"/>
  <c r="T55" i="2"/>
  <c r="S55" i="2"/>
  <c r="Q55" i="2"/>
  <c r="P55" i="2"/>
  <c r="O55" i="2"/>
  <c r="N55" i="2"/>
  <c r="M55" i="2"/>
  <c r="L55" i="2"/>
  <c r="K55" i="2"/>
  <c r="J55" i="2"/>
  <c r="H55" i="2"/>
  <c r="G55" i="2"/>
  <c r="F55" i="2"/>
  <c r="E55" i="2"/>
  <c r="D55" i="2"/>
  <c r="I56" i="2"/>
  <c r="R56" i="2"/>
  <c r="V56" i="2"/>
  <c r="F25" i="2"/>
  <c r="H24" i="2"/>
  <c r="G24" i="2"/>
  <c r="E24" i="2"/>
  <c r="D24" i="2"/>
  <c r="F24" i="2" s="1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Q58" i="1"/>
  <c r="P58" i="1"/>
  <c r="O58" i="1"/>
  <c r="Q57" i="1"/>
  <c r="P57" i="1"/>
  <c r="O57" i="1"/>
  <c r="Q56" i="1"/>
  <c r="P56" i="1"/>
  <c r="O56" i="1"/>
  <c r="H42" i="1"/>
  <c r="K28" i="1"/>
  <c r="J28" i="1"/>
  <c r="I28" i="1"/>
  <c r="K27" i="1"/>
  <c r="J27" i="1"/>
  <c r="I27" i="1"/>
  <c r="K26" i="1"/>
  <c r="J26" i="1"/>
  <c r="I26" i="1"/>
  <c r="I7" i="1"/>
  <c r="J9" i="1"/>
  <c r="M89" i="3" l="1"/>
  <c r="M85" i="3"/>
  <c r="D82" i="3"/>
  <c r="M82" i="3"/>
  <c r="I85" i="3"/>
  <c r="I82" i="3"/>
  <c r="G69" i="3"/>
  <c r="D66" i="3"/>
  <c r="J73" i="3"/>
  <c r="J66" i="3"/>
  <c r="G66" i="3"/>
  <c r="D73" i="3"/>
  <c r="D69" i="3"/>
  <c r="G73" i="3"/>
  <c r="J69" i="3"/>
  <c r="I24" i="2"/>
  <c r="J24" i="2"/>
  <c r="I27" i="10"/>
  <c r="G27" i="10"/>
  <c r="E27" i="10"/>
  <c r="C27" i="10"/>
  <c r="I20" i="10"/>
  <c r="G20" i="10"/>
  <c r="E20" i="10"/>
  <c r="C20" i="10"/>
  <c r="I12" i="10"/>
  <c r="G12" i="10"/>
  <c r="E12" i="10"/>
  <c r="C12" i="10"/>
  <c r="I5" i="10"/>
  <c r="G5" i="10"/>
  <c r="E5" i="10"/>
  <c r="C5" i="10"/>
  <c r="I50" i="8" l="1"/>
  <c r="E50" i="8"/>
  <c r="I49" i="8"/>
  <c r="E49" i="8"/>
  <c r="I48" i="8"/>
  <c r="E48" i="8"/>
  <c r="I47" i="8"/>
  <c r="E47" i="8"/>
  <c r="H62" i="8"/>
  <c r="G62" i="8"/>
  <c r="F62" i="8"/>
  <c r="D62" i="8"/>
  <c r="C62" i="8"/>
  <c r="B62" i="8"/>
  <c r="I61" i="8"/>
  <c r="E61" i="8"/>
  <c r="I60" i="8"/>
  <c r="E60" i="8"/>
  <c r="I59" i="8"/>
  <c r="E59" i="8"/>
  <c r="I58" i="8"/>
  <c r="E58" i="8"/>
  <c r="I57" i="8"/>
  <c r="E57" i="8"/>
  <c r="I56" i="8"/>
  <c r="E56" i="8"/>
  <c r="I52" i="8"/>
  <c r="E52" i="8"/>
  <c r="I51" i="8"/>
  <c r="E51" i="8"/>
  <c r="H41" i="8"/>
  <c r="G41" i="8"/>
  <c r="F41" i="8"/>
  <c r="D41" i="8"/>
  <c r="C41" i="8"/>
  <c r="B41" i="8"/>
  <c r="I40" i="8"/>
  <c r="E40" i="8"/>
  <c r="I39" i="8"/>
  <c r="E39" i="8"/>
  <c r="I38" i="8"/>
  <c r="E38" i="8"/>
  <c r="I37" i="8"/>
  <c r="E37" i="8"/>
  <c r="I36" i="8"/>
  <c r="E36" i="8"/>
  <c r="I35" i="8"/>
  <c r="E35" i="8"/>
  <c r="I31" i="8"/>
  <c r="E31" i="8"/>
  <c r="I30" i="8"/>
  <c r="E30" i="8"/>
  <c r="I29" i="8"/>
  <c r="E29" i="8"/>
  <c r="I28" i="8"/>
  <c r="E28" i="8"/>
  <c r="I27" i="8"/>
  <c r="E27" i="8"/>
  <c r="I26" i="8"/>
  <c r="E26" i="8"/>
  <c r="H20" i="8"/>
  <c r="G20" i="8"/>
  <c r="F20" i="8"/>
  <c r="D20" i="8"/>
  <c r="C20" i="8"/>
  <c r="I19" i="8"/>
  <c r="I17" i="8"/>
  <c r="I15" i="8"/>
  <c r="I14" i="8"/>
  <c r="I10" i="8"/>
  <c r="I9" i="8"/>
  <c r="I7" i="8"/>
  <c r="I6" i="8"/>
  <c r="I5" i="8"/>
  <c r="E19" i="8"/>
  <c r="E18" i="8"/>
  <c r="E17" i="8"/>
  <c r="E16" i="8"/>
  <c r="E15" i="8"/>
  <c r="E14" i="8"/>
  <c r="E9" i="8"/>
  <c r="E7" i="8"/>
  <c r="E6" i="8"/>
  <c r="J6" i="8" s="1"/>
  <c r="E5" i="8"/>
  <c r="M56" i="3"/>
  <c r="C56" i="3"/>
  <c r="C53" i="3"/>
  <c r="C50" i="3"/>
  <c r="I60" i="3"/>
  <c r="I59" i="3"/>
  <c r="I58" i="3"/>
  <c r="I57" i="3"/>
  <c r="I55" i="3"/>
  <c r="I54" i="3"/>
  <c r="I52" i="3"/>
  <c r="I51" i="3"/>
  <c r="E60" i="3"/>
  <c r="E59" i="3"/>
  <c r="E58" i="3"/>
  <c r="E57" i="3"/>
  <c r="E55" i="3"/>
  <c r="E54" i="3"/>
  <c r="E52" i="3"/>
  <c r="E51" i="3"/>
  <c r="L60" i="3"/>
  <c r="L59" i="3"/>
  <c r="L58" i="3"/>
  <c r="L57" i="3"/>
  <c r="K56" i="3"/>
  <c r="J56" i="3"/>
  <c r="H56" i="3"/>
  <c r="I56" i="3" s="1"/>
  <c r="G56" i="3"/>
  <c r="F56" i="3"/>
  <c r="D56" i="3"/>
  <c r="B56" i="3"/>
  <c r="L55" i="3"/>
  <c r="L54" i="3"/>
  <c r="M53" i="3"/>
  <c r="K53" i="3"/>
  <c r="J53" i="3"/>
  <c r="H53" i="3"/>
  <c r="I53" i="3" s="1"/>
  <c r="G53" i="3"/>
  <c r="F53" i="3"/>
  <c r="D53" i="3"/>
  <c r="B53" i="3"/>
  <c r="L52" i="3"/>
  <c r="L51" i="3"/>
  <c r="M50" i="3"/>
  <c r="K50" i="3"/>
  <c r="J50" i="3"/>
  <c r="H50" i="3"/>
  <c r="I50" i="3" s="1"/>
  <c r="G50" i="3"/>
  <c r="F50" i="3"/>
  <c r="D50" i="3"/>
  <c r="B50" i="3"/>
  <c r="M29" i="3"/>
  <c r="M28" i="3"/>
  <c r="M27" i="3"/>
  <c r="M26" i="3"/>
  <c r="M24" i="3"/>
  <c r="M23" i="3"/>
  <c r="M21" i="3"/>
  <c r="M20" i="3"/>
  <c r="I28" i="3"/>
  <c r="I27" i="3"/>
  <c r="D29" i="3"/>
  <c r="D28" i="3"/>
  <c r="D27" i="3"/>
  <c r="D26" i="3"/>
  <c r="D24" i="3"/>
  <c r="D23" i="3"/>
  <c r="D21" i="3"/>
  <c r="D20" i="3"/>
  <c r="J51" i="8" l="1"/>
  <c r="J48" i="8"/>
  <c r="I62" i="8"/>
  <c r="J16" i="8"/>
  <c r="J17" i="8"/>
  <c r="J18" i="8"/>
  <c r="J59" i="8"/>
  <c r="J61" i="8"/>
  <c r="J47" i="8"/>
  <c r="J49" i="8"/>
  <c r="E20" i="8"/>
  <c r="I20" i="8"/>
  <c r="J36" i="8"/>
  <c r="J50" i="8"/>
  <c r="J10" i="8"/>
  <c r="J29" i="8"/>
  <c r="J5" i="8"/>
  <c r="J14" i="8"/>
  <c r="J7" i="8"/>
  <c r="J9" i="8"/>
  <c r="J31" i="8"/>
  <c r="I41" i="8"/>
  <c r="E41" i="8"/>
  <c r="J40" i="8"/>
  <c r="J26" i="8"/>
  <c r="J28" i="8"/>
  <c r="J38" i="8"/>
  <c r="J30" i="8"/>
  <c r="J35" i="8"/>
  <c r="J27" i="8"/>
  <c r="J37" i="8"/>
  <c r="J39" i="8"/>
  <c r="J52" i="8"/>
  <c r="J56" i="8"/>
  <c r="J58" i="8"/>
  <c r="E62" i="8"/>
  <c r="J60" i="8"/>
  <c r="J57" i="8"/>
  <c r="J19" i="8"/>
  <c r="J15" i="8"/>
  <c r="J20" i="8" s="1"/>
  <c r="L50" i="3"/>
  <c r="E50" i="3"/>
  <c r="E56" i="3"/>
  <c r="E53" i="3"/>
  <c r="L53" i="3"/>
  <c r="L56" i="3"/>
  <c r="I29" i="3"/>
  <c r="I26" i="3"/>
  <c r="I24" i="3"/>
  <c r="I23" i="3"/>
  <c r="I21" i="3"/>
  <c r="I20" i="3"/>
  <c r="F25" i="3"/>
  <c r="N25" i="3"/>
  <c r="N22" i="3"/>
  <c r="N19" i="3"/>
  <c r="L25" i="3"/>
  <c r="K25" i="3"/>
  <c r="J25" i="3"/>
  <c r="L22" i="3"/>
  <c r="K22" i="3"/>
  <c r="J22" i="3"/>
  <c r="L19" i="3"/>
  <c r="K19" i="3"/>
  <c r="J19" i="3"/>
  <c r="H25" i="3"/>
  <c r="G25" i="3"/>
  <c r="E25" i="3"/>
  <c r="H22" i="3"/>
  <c r="G22" i="3"/>
  <c r="F22" i="3"/>
  <c r="E22" i="3"/>
  <c r="H19" i="3"/>
  <c r="I19" i="3" s="1"/>
  <c r="G19" i="3"/>
  <c r="F19" i="3"/>
  <c r="E19" i="3"/>
  <c r="C25" i="3"/>
  <c r="C22" i="3"/>
  <c r="C19" i="3"/>
  <c r="B25" i="3"/>
  <c r="J45" i="3"/>
  <c r="J44" i="3"/>
  <c r="J43" i="3"/>
  <c r="J42" i="3"/>
  <c r="I41" i="3"/>
  <c r="H41" i="3"/>
  <c r="J40" i="3"/>
  <c r="I38" i="3"/>
  <c r="H38" i="3"/>
  <c r="J37" i="3"/>
  <c r="J36" i="3"/>
  <c r="I35" i="3"/>
  <c r="H35" i="3"/>
  <c r="F41" i="3"/>
  <c r="E41" i="3"/>
  <c r="C41" i="3"/>
  <c r="B41" i="3"/>
  <c r="B38" i="3"/>
  <c r="B35" i="3"/>
  <c r="G42" i="3"/>
  <c r="D42" i="3"/>
  <c r="J11" i="3"/>
  <c r="G11" i="3"/>
  <c r="D11" i="3"/>
  <c r="I10" i="3"/>
  <c r="H10" i="3"/>
  <c r="F10" i="3"/>
  <c r="E10" i="3"/>
  <c r="C10" i="3"/>
  <c r="B10" i="3"/>
  <c r="F38" i="3"/>
  <c r="E38" i="3"/>
  <c r="F35" i="3"/>
  <c r="E35" i="3"/>
  <c r="C38" i="3"/>
  <c r="C35" i="3"/>
  <c r="G46" i="3"/>
  <c r="D46" i="3"/>
  <c r="G45" i="3"/>
  <c r="D45" i="3"/>
  <c r="G44" i="3"/>
  <c r="D44" i="3"/>
  <c r="G43" i="3"/>
  <c r="D43" i="3"/>
  <c r="G40" i="3"/>
  <c r="D40" i="3"/>
  <c r="G37" i="3"/>
  <c r="D37" i="3"/>
  <c r="G36" i="3"/>
  <c r="D36" i="3"/>
  <c r="J41" i="8" l="1"/>
  <c r="J62" i="8"/>
  <c r="M22" i="3"/>
  <c r="M25" i="3"/>
  <c r="D25" i="3"/>
  <c r="M19" i="3"/>
  <c r="I25" i="3"/>
  <c r="I22" i="3"/>
  <c r="J38" i="3"/>
  <c r="J41" i="3"/>
  <c r="J35" i="3"/>
  <c r="D38" i="3"/>
  <c r="G35" i="3"/>
  <c r="G41" i="3"/>
  <c r="G38" i="3"/>
  <c r="D41" i="3"/>
  <c r="D10" i="3"/>
  <c r="D35" i="3"/>
  <c r="B22" i="3"/>
  <c r="D22" i="3" s="1"/>
  <c r="B19" i="3"/>
  <c r="D19" i="3" s="1"/>
  <c r="J14" i="3"/>
  <c r="J13" i="3"/>
  <c r="J12" i="3"/>
  <c r="J10" i="3"/>
  <c r="J9" i="3"/>
  <c r="J8" i="3"/>
  <c r="J6" i="3"/>
  <c r="J5" i="3"/>
  <c r="G14" i="3"/>
  <c r="G13" i="3"/>
  <c r="G12" i="3"/>
  <c r="G10" i="3"/>
  <c r="G9" i="3"/>
  <c r="G8" i="3"/>
  <c r="G6" i="3"/>
  <c r="G5" i="3"/>
  <c r="D14" i="3"/>
  <c r="D13" i="3"/>
  <c r="D12" i="3"/>
  <c r="D9" i="3"/>
  <c r="D8" i="3"/>
  <c r="D6" i="3"/>
  <c r="D5" i="3"/>
  <c r="I7" i="3"/>
  <c r="H7" i="3"/>
  <c r="I4" i="3"/>
  <c r="H4" i="3"/>
  <c r="F7" i="3"/>
  <c r="F4" i="3"/>
  <c r="E7" i="3"/>
  <c r="E4" i="3"/>
  <c r="C7" i="3"/>
  <c r="C4" i="3"/>
  <c r="B7" i="3"/>
  <c r="B4" i="3"/>
  <c r="U53" i="2"/>
  <c r="T53" i="2"/>
  <c r="S53" i="2"/>
  <c r="Q53" i="2"/>
  <c r="P53" i="2"/>
  <c r="O53" i="2"/>
  <c r="N53" i="2"/>
  <c r="M53" i="2"/>
  <c r="L53" i="2"/>
  <c r="K53" i="2"/>
  <c r="J53" i="2"/>
  <c r="H53" i="2"/>
  <c r="G53" i="2"/>
  <c r="F53" i="2"/>
  <c r="E53" i="2"/>
  <c r="D53" i="2"/>
  <c r="U43" i="2"/>
  <c r="T43" i="2"/>
  <c r="S43" i="2"/>
  <c r="Q43" i="2"/>
  <c r="P43" i="2"/>
  <c r="O43" i="2"/>
  <c r="N43" i="2"/>
  <c r="M43" i="2"/>
  <c r="L43" i="2"/>
  <c r="K43" i="2"/>
  <c r="J43" i="2"/>
  <c r="H43" i="2"/>
  <c r="G43" i="2"/>
  <c r="F43" i="2"/>
  <c r="E43" i="2"/>
  <c r="D43" i="2"/>
  <c r="U35" i="2"/>
  <c r="T35" i="2"/>
  <c r="S35" i="2"/>
  <c r="Q35" i="2"/>
  <c r="P35" i="2"/>
  <c r="O35" i="2"/>
  <c r="N35" i="2"/>
  <c r="M35" i="2"/>
  <c r="L35" i="2"/>
  <c r="K35" i="2"/>
  <c r="J35" i="2"/>
  <c r="H35" i="2"/>
  <c r="G35" i="2"/>
  <c r="F35" i="2"/>
  <c r="E35" i="2"/>
  <c r="D35" i="2"/>
  <c r="V61" i="2"/>
  <c r="V60" i="2"/>
  <c r="V59" i="2"/>
  <c r="V58" i="2"/>
  <c r="V57" i="2"/>
  <c r="V54" i="2"/>
  <c r="V52" i="2"/>
  <c r="V51" i="2"/>
  <c r="V50" i="2"/>
  <c r="V49" i="2"/>
  <c r="V48" i="2"/>
  <c r="V47" i="2"/>
  <c r="V46" i="2"/>
  <c r="V45" i="2"/>
  <c r="V44" i="2"/>
  <c r="V42" i="2"/>
  <c r="V41" i="2"/>
  <c r="V40" i="2"/>
  <c r="V39" i="2"/>
  <c r="V38" i="2"/>
  <c r="V37" i="2"/>
  <c r="V36" i="2"/>
  <c r="R61" i="2"/>
  <c r="R60" i="2"/>
  <c r="R59" i="2"/>
  <c r="R58" i="2"/>
  <c r="R57" i="2"/>
  <c r="R54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I61" i="2"/>
  <c r="I60" i="2"/>
  <c r="I59" i="2"/>
  <c r="I58" i="2"/>
  <c r="I57" i="2"/>
  <c r="I54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10" i="2"/>
  <c r="J10" i="2"/>
  <c r="F10" i="2"/>
  <c r="I55" i="2" l="1"/>
  <c r="V55" i="2"/>
  <c r="R55" i="2"/>
  <c r="I35" i="2"/>
  <c r="G4" i="3"/>
  <c r="G7" i="3"/>
  <c r="D4" i="3"/>
  <c r="J7" i="3"/>
  <c r="J4" i="3"/>
  <c r="D7" i="3"/>
  <c r="V53" i="2"/>
  <c r="R53" i="2"/>
  <c r="I53" i="2"/>
  <c r="R43" i="2"/>
  <c r="R35" i="2"/>
  <c r="I43" i="2"/>
  <c r="V43" i="2"/>
  <c r="V35" i="2"/>
  <c r="J30" i="2"/>
  <c r="I30" i="2"/>
  <c r="J23" i="2"/>
  <c r="I23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1" i="2"/>
  <c r="I11" i="2"/>
  <c r="J9" i="2"/>
  <c r="I9" i="2"/>
  <c r="J8" i="2"/>
  <c r="I8" i="2"/>
  <c r="J7" i="2"/>
  <c r="I7" i="2"/>
  <c r="J6" i="2"/>
  <c r="I6" i="2"/>
  <c r="J5" i="2"/>
  <c r="I5" i="2"/>
  <c r="F30" i="2"/>
  <c r="F23" i="2"/>
  <c r="F21" i="2"/>
  <c r="F20" i="2"/>
  <c r="F19" i="2"/>
  <c r="F18" i="2"/>
  <c r="F17" i="2"/>
  <c r="F16" i="2"/>
  <c r="F15" i="2"/>
  <c r="F14" i="2"/>
  <c r="F13" i="2"/>
  <c r="F11" i="2"/>
  <c r="F9" i="2"/>
  <c r="F8" i="2"/>
  <c r="F7" i="2"/>
  <c r="F6" i="2"/>
  <c r="F5" i="2"/>
  <c r="H22" i="2"/>
  <c r="G22" i="2"/>
  <c r="E22" i="2"/>
  <c r="D22" i="2"/>
  <c r="H12" i="2"/>
  <c r="G12" i="2"/>
  <c r="E12" i="2"/>
  <c r="D12" i="2"/>
  <c r="H4" i="2"/>
  <c r="G4" i="2"/>
  <c r="E4" i="2"/>
  <c r="D4" i="2"/>
  <c r="K82" i="1"/>
  <c r="J82" i="1"/>
  <c r="I82" i="1"/>
  <c r="H82" i="1"/>
  <c r="G82" i="1"/>
  <c r="F82" i="1"/>
  <c r="E82" i="1"/>
  <c r="D82" i="1"/>
  <c r="C82" i="1"/>
  <c r="K80" i="1"/>
  <c r="J80" i="1"/>
  <c r="I80" i="1"/>
  <c r="H80" i="1"/>
  <c r="G80" i="1"/>
  <c r="F80" i="1"/>
  <c r="E80" i="1"/>
  <c r="D80" i="1"/>
  <c r="C80" i="1"/>
  <c r="K70" i="1"/>
  <c r="J70" i="1"/>
  <c r="I70" i="1"/>
  <c r="H70" i="1"/>
  <c r="G70" i="1"/>
  <c r="F70" i="1"/>
  <c r="E70" i="1"/>
  <c r="D70" i="1"/>
  <c r="C70" i="1"/>
  <c r="K62" i="1"/>
  <c r="J62" i="1"/>
  <c r="I62" i="1"/>
  <c r="H62" i="1"/>
  <c r="G62" i="1"/>
  <c r="F62" i="1"/>
  <c r="E62" i="1"/>
  <c r="D62" i="1"/>
  <c r="C62" i="1"/>
  <c r="O34" i="1" s="1"/>
  <c r="N54" i="1"/>
  <c r="M54" i="1"/>
  <c r="L54" i="1"/>
  <c r="K54" i="1"/>
  <c r="J54" i="1"/>
  <c r="I54" i="1"/>
  <c r="H54" i="1"/>
  <c r="G54" i="1"/>
  <c r="F54" i="1"/>
  <c r="E54" i="1"/>
  <c r="D54" i="1"/>
  <c r="N52" i="1"/>
  <c r="M52" i="1"/>
  <c r="L52" i="1"/>
  <c r="K52" i="1"/>
  <c r="J52" i="1"/>
  <c r="I52" i="1"/>
  <c r="H52" i="1"/>
  <c r="G52" i="1"/>
  <c r="F52" i="1"/>
  <c r="E52" i="1"/>
  <c r="D52" i="1"/>
  <c r="J22" i="2" l="1"/>
  <c r="F12" i="2"/>
  <c r="J12" i="2"/>
  <c r="F4" i="2"/>
  <c r="J4" i="2"/>
  <c r="I4" i="2"/>
  <c r="F22" i="2"/>
  <c r="I22" i="2"/>
  <c r="I12" i="2"/>
  <c r="C54" i="1"/>
  <c r="O54" i="1" s="1"/>
  <c r="C52" i="1"/>
  <c r="O52" i="1" s="1"/>
  <c r="N42" i="1"/>
  <c r="M42" i="1"/>
  <c r="L42" i="1"/>
  <c r="K42" i="1"/>
  <c r="J42" i="1"/>
  <c r="I42" i="1"/>
  <c r="G42" i="1"/>
  <c r="F42" i="1"/>
  <c r="E42" i="1"/>
  <c r="D42" i="1"/>
  <c r="C42" i="1"/>
  <c r="N34" i="1"/>
  <c r="M34" i="1"/>
  <c r="L34" i="1"/>
  <c r="K34" i="1"/>
  <c r="J34" i="1"/>
  <c r="I34" i="1"/>
  <c r="H34" i="1"/>
  <c r="G34" i="1"/>
  <c r="F34" i="1"/>
  <c r="E34" i="1"/>
  <c r="D34" i="1"/>
  <c r="C34" i="1"/>
  <c r="Q59" i="1"/>
  <c r="P59" i="1"/>
  <c r="O59" i="1"/>
  <c r="Q55" i="1"/>
  <c r="P55" i="1"/>
  <c r="O55" i="1"/>
  <c r="Q54" i="1"/>
  <c r="P54" i="1"/>
  <c r="Q53" i="1"/>
  <c r="P53" i="1"/>
  <c r="O53" i="1"/>
  <c r="Q52" i="1"/>
  <c r="P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1" i="1"/>
  <c r="P41" i="1"/>
  <c r="O41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H24" i="1"/>
  <c r="G24" i="1"/>
  <c r="F24" i="1"/>
  <c r="E24" i="1"/>
  <c r="D24" i="1"/>
  <c r="H22" i="1"/>
  <c r="G22" i="1"/>
  <c r="F22" i="1"/>
  <c r="E22" i="1"/>
  <c r="D22" i="1"/>
  <c r="H12" i="1"/>
  <c r="G12" i="1"/>
  <c r="F12" i="1"/>
  <c r="E12" i="1"/>
  <c r="D12" i="1"/>
  <c r="C24" i="1"/>
  <c r="C22" i="1"/>
  <c r="C12" i="1"/>
  <c r="K29" i="1"/>
  <c r="J29" i="1"/>
  <c r="I29" i="1"/>
  <c r="K25" i="1"/>
  <c r="J25" i="1"/>
  <c r="I25" i="1"/>
  <c r="K23" i="1"/>
  <c r="J23" i="1"/>
  <c r="I23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1" i="1"/>
  <c r="J11" i="1"/>
  <c r="I11" i="1"/>
  <c r="K10" i="1"/>
  <c r="J10" i="1"/>
  <c r="I10" i="1"/>
  <c r="K9" i="1"/>
  <c r="I9" i="1"/>
  <c r="K8" i="1"/>
  <c r="J8" i="1"/>
  <c r="I8" i="1"/>
  <c r="K7" i="1"/>
  <c r="J7" i="1"/>
  <c r="K6" i="1"/>
  <c r="J6" i="1"/>
  <c r="I6" i="1"/>
  <c r="K5" i="1"/>
  <c r="J5" i="1"/>
  <c r="I5" i="1"/>
  <c r="H4" i="1"/>
  <c r="G4" i="1"/>
  <c r="F4" i="1"/>
  <c r="E4" i="1"/>
  <c r="D4" i="1"/>
  <c r="C4" i="1"/>
  <c r="J22" i="1" l="1"/>
  <c r="I24" i="1"/>
  <c r="I4" i="1"/>
  <c r="K22" i="1"/>
  <c r="J24" i="1"/>
  <c r="Q34" i="1"/>
  <c r="K12" i="1"/>
  <c r="K4" i="1"/>
  <c r="J4" i="1"/>
  <c r="Q42" i="1"/>
  <c r="O42" i="1"/>
  <c r="P42" i="1"/>
  <c r="P34" i="1"/>
  <c r="K24" i="1"/>
  <c r="I22" i="1"/>
  <c r="J12" i="1"/>
  <c r="I12" i="1"/>
</calcChain>
</file>

<file path=xl/sharedStrings.xml><?xml version="1.0" encoding="utf-8"?>
<sst xmlns="http://schemas.openxmlformats.org/spreadsheetml/2006/main" count="1362" uniqueCount="191">
  <si>
    <t>Professor</t>
  </si>
  <si>
    <t>Engineering</t>
  </si>
  <si>
    <t>Chemical Engineering</t>
  </si>
  <si>
    <t>Civil Engineering</t>
  </si>
  <si>
    <t>Electrical &amp; Computer Eng</t>
  </si>
  <si>
    <t>Mechanical Engineering</t>
  </si>
  <si>
    <t>Plastics Engineering</t>
  </si>
  <si>
    <t>Provost's Office</t>
  </si>
  <si>
    <t>Sciences</t>
  </si>
  <si>
    <t>Biological Science</t>
  </si>
  <si>
    <t>Chemistry</t>
  </si>
  <si>
    <t>Computer Science</t>
  </si>
  <si>
    <t>Envir,Earth&amp;Atmos.Science</t>
  </si>
  <si>
    <t>Mathematical Science</t>
  </si>
  <si>
    <t>Physics and Applied Physics</t>
  </si>
  <si>
    <t>Women</t>
  </si>
  <si>
    <t>Men</t>
  </si>
  <si>
    <t>Percent Women</t>
  </si>
  <si>
    <t>TOTAL</t>
  </si>
  <si>
    <t>Other STEM</t>
  </si>
  <si>
    <t>TABLE 1. Number and Percent of Women Tenured and Tenure Track Faculty in Science/Engineering by Rank and Department</t>
  </si>
  <si>
    <t>Associate 
Professor</t>
  </si>
  <si>
    <t>Assistant 
Professor</t>
  </si>
  <si>
    <t>Asian</t>
  </si>
  <si>
    <t>White</t>
  </si>
  <si>
    <t>Associate
Professor</t>
  </si>
  <si>
    <t>Percent of US Known Minorities</t>
  </si>
  <si>
    <t>Black/African American</t>
  </si>
  <si>
    <t>Hispanic/Latino</t>
  </si>
  <si>
    <t>Two or more races</t>
  </si>
  <si>
    <t>Non Resident Alien</t>
  </si>
  <si>
    <t>Not Specified</t>
  </si>
  <si>
    <t>TABLE 1. Number and Percent of US Known Minorities Tenured and Tenure Track Faculty in Science/Engineering by Rank and Department</t>
  </si>
  <si>
    <t>STEM</t>
  </si>
  <si>
    <t>SBS</t>
  </si>
  <si>
    <t>Psychology</t>
  </si>
  <si>
    <t>Social Sciences</t>
  </si>
  <si>
    <t>Economics</t>
  </si>
  <si>
    <t>Political Science</t>
  </si>
  <si>
    <t>Sociology</t>
  </si>
  <si>
    <t>All</t>
  </si>
  <si>
    <t>%Women</t>
  </si>
  <si>
    <t>Tenured/Tenure Track</t>
  </si>
  <si>
    <t>Non-Tenure Track</t>
  </si>
  <si>
    <t>NTT as % of  
All Women</t>
  </si>
  <si>
    <t>TABLE 2. STEM and SBS Department Faculty Gender Composition</t>
  </si>
  <si>
    <t>Black/
African 
American</t>
  </si>
  <si>
    <t>Hispanic/
Latino</t>
  </si>
  <si>
    <t>Two or 
more 
races</t>
  </si>
  <si>
    <t>Non 
Resident 
Alien</t>
  </si>
  <si>
    <t>Not 
Specified</t>
  </si>
  <si>
    <t>% US Known Minorities</t>
  </si>
  <si>
    <t>NTT as % 
of All US Known Minorities</t>
  </si>
  <si>
    <t>TABLE 2. STEM and SBS Department Faculty Race/Ethnicity Composition</t>
  </si>
  <si>
    <t xml:space="preserve">Other STEM </t>
  </si>
  <si>
    <t xml:space="preserve">Sciences </t>
  </si>
  <si>
    <t>Associate Professor</t>
  </si>
  <si>
    <t>Assistant Professor</t>
  </si>
  <si>
    <t>non-STEM</t>
  </si>
  <si>
    <t>Health and Medical Sciences</t>
  </si>
  <si>
    <t>Humanities</t>
  </si>
  <si>
    <t>Other, Non-STEM</t>
  </si>
  <si>
    <t>Non Resident
Alien</t>
  </si>
  <si>
    <t>% US Known 
Minorities</t>
  </si>
  <si>
    <t>Assoc Dean - Grad Studies-Eng</t>
  </si>
  <si>
    <t>Chancellor</t>
  </si>
  <si>
    <t>Dean</t>
  </si>
  <si>
    <t>Dean - Engineering</t>
  </si>
  <si>
    <t>Dean-FA, Humanities &amp; Soc Sci</t>
  </si>
  <si>
    <t>Interim Dean - Schl of Nursing</t>
  </si>
  <si>
    <t>President Emeritus</t>
  </si>
  <si>
    <t>Professor (Chair)</t>
  </si>
  <si>
    <t>Professor (Director)</t>
  </si>
  <si>
    <t>Tenured Full Professors</t>
  </si>
  <si>
    <t>All Faculty</t>
  </si>
  <si>
    <t>non-
STEM</t>
  </si>
  <si>
    <t>Full Professors</t>
  </si>
  <si>
    <t>Associate Professor (Chair)</t>
  </si>
  <si>
    <t>STEM Department Heads</t>
  </si>
  <si>
    <t>SBS Department Heads</t>
  </si>
  <si>
    <t>n/a</t>
  </si>
  <si>
    <t>Associate Deans</t>
  </si>
  <si>
    <t>Asst Dean - FA/Human/SS</t>
  </si>
  <si>
    <t>Deans</t>
  </si>
  <si>
    <t>Dean - Honors College</t>
  </si>
  <si>
    <t>President, Vice-Presidents, 
Provosts, Vice Provosts</t>
  </si>
  <si>
    <t>TABLE 8. Faculty Leadership Positions (Gender)</t>
  </si>
  <si>
    <t>TABLE 8. Faculty Leadership Positions (Race/Ethnicity)</t>
  </si>
  <si>
    <t>Education</t>
  </si>
  <si>
    <t>Grand Total</t>
  </si>
  <si>
    <t>US Known Minorities</t>
  </si>
  <si>
    <t>NRA, Unknown</t>
  </si>
  <si>
    <t>Sum (9/10mo)</t>
  </si>
  <si>
    <t>Average (9/10mo)</t>
  </si>
  <si>
    <t>*</t>
  </si>
  <si>
    <t>9/10 month Salaries by Gender</t>
  </si>
  <si>
    <t>9/10 month Salaries by Race/Ethnicity</t>
  </si>
  <si>
    <t>N</t>
  </si>
  <si>
    <t xml:space="preserve">N </t>
  </si>
  <si>
    <t>* For groups fewer than five, data have not been provided to prevent release of individually identifiable information.</t>
  </si>
  <si>
    <t>9/10 month Salaries by Gender and Rank</t>
  </si>
  <si>
    <t xml:space="preserve">Professor </t>
  </si>
  <si>
    <t xml:space="preserve">Associate Professor </t>
  </si>
  <si>
    <t xml:space="preserve">Assistant Professor </t>
  </si>
  <si>
    <t>Lecturer</t>
  </si>
  <si>
    <t>Clinical Faculty</t>
  </si>
  <si>
    <t>Race/ Ethnicity = Asian</t>
  </si>
  <si>
    <t>US Citizen</t>
  </si>
  <si>
    <t>Naturalized 
Citizen</t>
  </si>
  <si>
    <t>Alien 
Permanent</t>
  </si>
  <si>
    <t>Tenure Status = Tenured</t>
  </si>
  <si>
    <t>Tenure Status = Tenure Track</t>
  </si>
  <si>
    <t>Tenured 
Total</t>
  </si>
  <si>
    <t>Tenure Track 
Total</t>
  </si>
  <si>
    <t>Women
Total</t>
  </si>
  <si>
    <t>Men 
Total</t>
  </si>
  <si>
    <t>Men
Total</t>
  </si>
  <si>
    <t>VC Research &amp; Innovation</t>
  </si>
  <si>
    <t>Deans Office/College Engineer</t>
  </si>
  <si>
    <t>Deans Office/College Sciences</t>
  </si>
  <si>
    <t>Honors College</t>
  </si>
  <si>
    <t>Public Health (prev WE)</t>
  </si>
  <si>
    <t>Criminal Justice</t>
  </si>
  <si>
    <t>TABLE 7. New Hires Rank by Gender - Fall 2016</t>
  </si>
  <si>
    <t>TABLE 7. New Hires Rank by Race/Ethnicity - Fall 2016</t>
  </si>
  <si>
    <t>TABLE 7. New Hires Rank by Gender - Fall 2015</t>
  </si>
  <si>
    <t>TABLE 7. New Hires Rank by Race/Ethnicity - Fall 2015</t>
  </si>
  <si>
    <t xml:space="preserve"> Professor</t>
  </si>
  <si>
    <t>Dean - Kennedy College of Sci</t>
  </si>
  <si>
    <t>Dean - Manning School of Bus</t>
  </si>
  <si>
    <t>Professor (Assoc Chair)</t>
  </si>
  <si>
    <t>Provost &amp; VC for Acad Affairs</t>
  </si>
  <si>
    <t>VC - Research &amp; Innovation</t>
  </si>
  <si>
    <t>Assoc Professor (Director)</t>
  </si>
  <si>
    <t>Assoc Dean - Undergrad Studies</t>
  </si>
  <si>
    <t>Sr AVC - Entrep &amp; Economic Dev</t>
  </si>
  <si>
    <t>Vice Provost - Student Success</t>
  </si>
  <si>
    <t>Vice Provost-Innov &amp; Wkfce Dev</t>
  </si>
  <si>
    <t>Public Health (prev Work Environment)</t>
  </si>
  <si>
    <t>Instructor</t>
  </si>
  <si>
    <t>Tenure Status = Non-Tenure Track</t>
  </si>
  <si>
    <t>TABLE 6. Voluntary, Non-Retirement Attrition, by Rank and Gender, year - AY1415</t>
  </si>
  <si>
    <t>TABLE 6. Voluntary, Non-Retirement Attrition, by Rank and Gender, year - AY1516</t>
  </si>
  <si>
    <t xml:space="preserve">Criminal Justice              </t>
  </si>
  <si>
    <t xml:space="preserve">History                       </t>
  </si>
  <si>
    <t xml:space="preserve">Physical Therapy              </t>
  </si>
  <si>
    <t xml:space="preserve">Political Science             </t>
  </si>
  <si>
    <t xml:space="preserve">Sociology                     </t>
  </si>
  <si>
    <t xml:space="preserve">World Languages and Cultures  </t>
  </si>
  <si>
    <t xml:space="preserve">Accounting                    </t>
  </si>
  <si>
    <t xml:space="preserve">Computer Science              </t>
  </si>
  <si>
    <t xml:space="preserve">Mathematical Science          </t>
  </si>
  <si>
    <t xml:space="preserve">Philosophy                    </t>
  </si>
  <si>
    <t xml:space="preserve">Physics and Applied Physics   </t>
  </si>
  <si>
    <t xml:space="preserve">Plastics Engineering          </t>
  </si>
  <si>
    <t xml:space="preserve">School of Nursing             </t>
  </si>
  <si>
    <t xml:space="preserve">Work Environment              </t>
  </si>
  <si>
    <t>Years in Rank</t>
  </si>
  <si>
    <t>Number</t>
  </si>
  <si>
    <t>% Men</t>
  </si>
  <si>
    <t>% Women</t>
  </si>
  <si>
    <t>TABLE 5a. Years in Rank at the Associate Professor Level for STEM and SBS Faculty Hired as Assistant Professors - Fall 2015</t>
  </si>
  <si>
    <t>TABLE 5b. Years in Rank at the Associate Professor Level for STEM and SBS Faculty Hired as Associate Professors - Fall 2015</t>
  </si>
  <si>
    <t>TABLE 5a. Years in Rank at the Associate Professor Level for STEM and SBS Faculty Hired as Assistant Professors - Fall 2016</t>
  </si>
  <si>
    <t>TABLE 5b. Years in Rank at the Associate Professor Level for STEM and SBS Faculty Hired as Associate Professors - Fall 2016</t>
  </si>
  <si>
    <t>* dates not available for calculation</t>
  </si>
  <si>
    <t>Sociology (Dean's Office FAHSS)</t>
  </si>
  <si>
    <t>TABLE 5a. Years in Rank at the Associate Professor Level for STEM and SBS Faculty Hired as Assistant Professors - Fall 2017</t>
  </si>
  <si>
    <t>TABLE 5b. Years in Rank at the Associate Professor Level for STEM and SBS Faculty Hired as Associate Professors - Fall 2017</t>
  </si>
  <si>
    <t xml:space="preserve">* Data available through March 2018 only at this time. </t>
  </si>
  <si>
    <t>TABLE 6. Voluntary, Non-Retirement Attrition, by Rank and Gender, year - AY1718*</t>
  </si>
  <si>
    <t>TABLE 6. Voluntary, Non-Retirement Attrition, by Rank and Gender, year - AY1617</t>
  </si>
  <si>
    <t>TABLE 7. New Hires Rank by Gender - Fall 2017</t>
  </si>
  <si>
    <t>TABLE 7. New Hires Rank by Race/Ethnicity - Fall 2017</t>
  </si>
  <si>
    <t>152 (90 STEM)</t>
  </si>
  <si>
    <t>Assoc Dean - Res, Innov &amp; Part</t>
  </si>
  <si>
    <t>Sp Appointmnt-Interim Dean-UMD</t>
  </si>
  <si>
    <t>155 (91 STEM)</t>
  </si>
  <si>
    <t>Assoc Professor (Assoc Chair)</t>
  </si>
  <si>
    <t>7 (3 STEM)</t>
  </si>
  <si>
    <t>Associate Dean - MSB</t>
  </si>
  <si>
    <t>6 (2 STEM)</t>
  </si>
  <si>
    <t>Sr Dir -Innovation Initiatives</t>
  </si>
  <si>
    <t>8 (2 STEM)</t>
  </si>
  <si>
    <t>n.b. If an employee is an Alien Temporary (visa holder, non-green card), race/ethnicity is reported as "Nonresident Alien" and identification of Asian is not included in the above.</t>
  </si>
  <si>
    <t>n.b. Excludes those who have deceased or retired. Academic year refers to September 1st - August 31st.</t>
  </si>
  <si>
    <t>Mktg Entr &amp; Innovation</t>
  </si>
  <si>
    <t>Philosophy</t>
  </si>
  <si>
    <t>Physical Therapy</t>
  </si>
  <si>
    <t>Biomed &amp; Nutritional Sciences</t>
  </si>
  <si>
    <t>n.b. Data reported for those Associate Faculty with hire rank data available. Hire rank unknown for Fall 2015, n = 7; Fall 2016, n =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</si>
</sst>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NumberFormat="1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8" xfId="0" applyNumberFormat="1" applyFont="1" applyBorder="1"/>
    <xf numFmtId="0" fontId="4" fillId="0" borderId="0" xfId="0" applyFont="1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4" fillId="0" borderId="9" xfId="0" applyFont="1" applyBorder="1"/>
    <xf numFmtId="0" fontId="4" fillId="0" borderId="10" xfId="0" applyNumberFormat="1" applyFont="1" applyBorder="1"/>
    <xf numFmtId="0" fontId="0" fillId="0" borderId="30" xfId="0" applyBorder="1"/>
    <xf numFmtId="0" fontId="0" fillId="0" borderId="31" xfId="0" applyBorder="1"/>
    <xf numFmtId="0" fontId="4" fillId="0" borderId="18" xfId="0" applyFont="1" applyBorder="1"/>
    <xf numFmtId="0" fontId="4" fillId="0" borderId="19" xfId="0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0" fontId="4" fillId="0" borderId="22" xfId="0" applyNumberFormat="1" applyFont="1" applyBorder="1"/>
    <xf numFmtId="0" fontId="4" fillId="0" borderId="20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4" xfId="0" applyNumberFormat="1" applyFont="1" applyBorder="1"/>
    <xf numFmtId="0" fontId="4" fillId="0" borderId="16" xfId="0" applyNumberFormat="1" applyFont="1" applyBorder="1"/>
    <xf numFmtId="0" fontId="4" fillId="0" borderId="11" xfId="0" applyNumberFormat="1" applyFont="1" applyBorder="1"/>
    <xf numFmtId="0" fontId="4" fillId="0" borderId="32" xfId="0" applyFont="1" applyBorder="1"/>
    <xf numFmtId="0" fontId="4" fillId="0" borderId="25" xfId="0" applyNumberFormat="1" applyFont="1" applyBorder="1"/>
    <xf numFmtId="0" fontId="4" fillId="0" borderId="2" xfId="0" applyNumberFormat="1" applyFont="1" applyBorder="1"/>
    <xf numFmtId="0" fontId="4" fillId="0" borderId="14" xfId="0" applyNumberFormat="1" applyFont="1" applyBorder="1"/>
    <xf numFmtId="0" fontId="5" fillId="0" borderId="4" xfId="0" applyFont="1" applyBorder="1"/>
    <xf numFmtId="0" fontId="5" fillId="0" borderId="17" xfId="0" applyFont="1" applyBorder="1"/>
    <xf numFmtId="0" fontId="5" fillId="0" borderId="23" xfId="0" applyNumberFormat="1" applyFont="1" applyBorder="1"/>
    <xf numFmtId="0" fontId="5" fillId="0" borderId="5" xfId="0" applyNumberFormat="1" applyFont="1" applyBorder="1"/>
    <xf numFmtId="0" fontId="5" fillId="0" borderId="6" xfId="0" applyNumberFormat="1" applyFont="1" applyBorder="1"/>
    <xf numFmtId="0" fontId="2" fillId="0" borderId="0" xfId="0" applyFont="1" applyBorder="1"/>
    <xf numFmtId="0" fontId="2" fillId="0" borderId="29" xfId="0" applyFont="1" applyBorder="1"/>
    <xf numFmtId="0" fontId="5" fillId="0" borderId="7" xfId="0" applyFont="1" applyBorder="1"/>
    <xf numFmtId="0" fontId="5" fillId="0" borderId="33" xfId="0" applyFont="1" applyBorder="1"/>
    <xf numFmtId="0" fontId="5" fillId="0" borderId="35" xfId="0" applyNumberFormat="1" applyFont="1" applyBorder="1"/>
    <xf numFmtId="0" fontId="5" fillId="0" borderId="3" xfId="0" applyNumberFormat="1" applyFont="1" applyBorder="1"/>
    <xf numFmtId="0" fontId="5" fillId="0" borderId="36" xfId="0" applyNumberFormat="1" applyFont="1" applyBorder="1"/>
    <xf numFmtId="0" fontId="5" fillId="0" borderId="0" xfId="0" applyFont="1"/>
    <xf numFmtId="0" fontId="5" fillId="0" borderId="12" xfId="0" applyFont="1" applyBorder="1"/>
    <xf numFmtId="0" fontId="5" fillId="0" borderId="34" xfId="0" applyNumberFormat="1" applyFont="1" applyBorder="1"/>
    <xf numFmtId="0" fontId="5" fillId="0" borderId="33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21" xfId="0" applyNumberFormat="1" applyFont="1" applyBorder="1"/>
    <xf numFmtId="0" fontId="5" fillId="0" borderId="17" xfId="0" applyNumberFormat="1" applyFont="1" applyBorder="1"/>
    <xf numFmtId="0" fontId="4" fillId="0" borderId="30" xfId="0" applyFont="1" applyBorder="1"/>
    <xf numFmtId="0" fontId="4" fillId="0" borderId="42" xfId="0" applyFont="1" applyBorder="1"/>
    <xf numFmtId="0" fontId="5" fillId="0" borderId="0" xfId="0" applyFont="1" applyBorder="1"/>
    <xf numFmtId="0" fontId="4" fillId="0" borderId="15" xfId="0" applyNumberFormat="1" applyFont="1" applyBorder="1"/>
    <xf numFmtId="0" fontId="4" fillId="2" borderId="14" xfId="0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4" fillId="2" borderId="8" xfId="1" applyNumberFormat="1" applyFont="1" applyFill="1" applyBorder="1"/>
    <xf numFmtId="164" fontId="4" fillId="2" borderId="11" xfId="1" applyNumberFormat="1" applyFont="1" applyFill="1" applyBorder="1"/>
    <xf numFmtId="164" fontId="5" fillId="2" borderId="36" xfId="1" applyNumberFormat="1" applyFont="1" applyFill="1" applyBorder="1"/>
    <xf numFmtId="164" fontId="5" fillId="2" borderId="28" xfId="1" applyNumberFormat="1" applyFont="1" applyFill="1" applyBorder="1"/>
    <xf numFmtId="164" fontId="4" fillId="2" borderId="37" xfId="1" applyNumberFormat="1" applyFont="1" applyFill="1" applyBorder="1"/>
    <xf numFmtId="164" fontId="4" fillId="2" borderId="38" xfId="1" applyNumberFormat="1" applyFont="1" applyFill="1" applyBorder="1"/>
    <xf numFmtId="0" fontId="4" fillId="2" borderId="2" xfId="0" applyFont="1" applyFill="1" applyBorder="1" applyAlignment="1">
      <alignment horizontal="center" wrapText="1"/>
    </xf>
    <xf numFmtId="164" fontId="5" fillId="2" borderId="5" xfId="1" applyNumberFormat="1" applyFont="1" applyFill="1" applyBorder="1"/>
    <xf numFmtId="164" fontId="4" fillId="2" borderId="1" xfId="1" applyNumberFormat="1" applyFont="1" applyFill="1" applyBorder="1"/>
    <xf numFmtId="164" fontId="4" fillId="2" borderId="10" xfId="1" applyNumberFormat="1" applyFont="1" applyFill="1" applyBorder="1"/>
    <xf numFmtId="164" fontId="5" fillId="2" borderId="3" xfId="1" applyNumberFormat="1" applyFont="1" applyFill="1" applyBorder="1"/>
    <xf numFmtId="164" fontId="4" fillId="2" borderId="2" xfId="1" applyNumberFormat="1" applyFont="1" applyFill="1" applyBorder="1"/>
    <xf numFmtId="164" fontId="5" fillId="2" borderId="47" xfId="1" applyNumberFormat="1" applyFont="1" applyFill="1" applyBorder="1"/>
    <xf numFmtId="164" fontId="4" fillId="2" borderId="45" xfId="1" applyNumberFormat="1" applyFont="1" applyFill="1" applyBorder="1"/>
    <xf numFmtId="164" fontId="4" fillId="2" borderId="46" xfId="1" applyNumberFormat="1" applyFont="1" applyFill="1" applyBorder="1"/>
    <xf numFmtId="164" fontId="5" fillId="2" borderId="44" xfId="1" applyNumberFormat="1" applyFont="1" applyFill="1" applyBorder="1"/>
    <xf numFmtId="164" fontId="4" fillId="2" borderId="48" xfId="1" applyNumberFormat="1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164" fontId="5" fillId="2" borderId="23" xfId="1" applyNumberFormat="1" applyFont="1" applyFill="1" applyBorder="1"/>
    <xf numFmtId="164" fontId="4" fillId="2" borderId="24" xfId="1" applyNumberFormat="1" applyFont="1" applyFill="1" applyBorder="1"/>
    <xf numFmtId="164" fontId="4" fillId="2" borderId="16" xfId="1" applyNumberFormat="1" applyFont="1" applyFill="1" applyBorder="1"/>
    <xf numFmtId="164" fontId="5" fillId="2" borderId="35" xfId="1" applyNumberFormat="1" applyFont="1" applyFill="1" applyBorder="1"/>
    <xf numFmtId="0" fontId="0" fillId="0" borderId="0" xfId="0"/>
    <xf numFmtId="0" fontId="4" fillId="0" borderId="4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0" fontId="4" fillId="0" borderId="1" xfId="0" applyFont="1" applyBorder="1"/>
    <xf numFmtId="0" fontId="0" fillId="0" borderId="1" xfId="0" applyBorder="1"/>
    <xf numFmtId="0" fontId="0" fillId="0" borderId="24" xfId="0" applyBorder="1"/>
    <xf numFmtId="0" fontId="0" fillId="0" borderId="16" xfId="0" applyBorder="1"/>
    <xf numFmtId="0" fontId="4" fillId="0" borderId="10" xfId="0" applyFont="1" applyBorder="1"/>
    <xf numFmtId="0" fontId="5" fillId="0" borderId="26" xfId="0" applyFont="1" applyBorder="1" applyAlignment="1">
      <alignment horizontal="left"/>
    </xf>
    <xf numFmtId="0" fontId="5" fillId="0" borderId="5" xfId="0" applyFont="1" applyBorder="1"/>
    <xf numFmtId="0" fontId="5" fillId="0" borderId="51" xfId="0" applyFont="1" applyBorder="1" applyAlignment="1">
      <alignment horizontal="left"/>
    </xf>
    <xf numFmtId="0" fontId="4" fillId="0" borderId="45" xfId="0" applyFont="1" applyBorder="1" applyAlignment="1">
      <alignment horizontal="left" indent="1"/>
    </xf>
    <xf numFmtId="0" fontId="0" fillId="0" borderId="1" xfId="0" applyNumberFormat="1" applyBorder="1"/>
    <xf numFmtId="0" fontId="0" fillId="0" borderId="24" xfId="0" applyNumberFormat="1" applyBorder="1"/>
    <xf numFmtId="0" fontId="0" fillId="0" borderId="8" xfId="0" applyNumberFormat="1" applyBorder="1"/>
    <xf numFmtId="0" fontId="0" fillId="0" borderId="1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45" xfId="0" applyNumberFormat="1" applyBorder="1"/>
    <xf numFmtId="0" fontId="0" fillId="0" borderId="46" xfId="0" applyNumberFormat="1" applyBorder="1"/>
    <xf numFmtId="0" fontId="0" fillId="0" borderId="37" xfId="0" applyNumberFormat="1" applyBorder="1"/>
    <xf numFmtId="0" fontId="0" fillId="0" borderId="38" xfId="0" applyNumberFormat="1" applyBorder="1"/>
    <xf numFmtId="0" fontId="0" fillId="0" borderId="4" xfId="0" applyBorder="1"/>
    <xf numFmtId="0" fontId="0" fillId="0" borderId="7" xfId="0" applyBorder="1"/>
    <xf numFmtId="0" fontId="2" fillId="0" borderId="47" xfId="0" applyFont="1" applyBorder="1" applyAlignment="1">
      <alignment horizontal="left"/>
    </xf>
    <xf numFmtId="0" fontId="0" fillId="0" borderId="45" xfId="0" applyBorder="1" applyAlignment="1">
      <alignment horizontal="left" indent="2"/>
    </xf>
    <xf numFmtId="0" fontId="2" fillId="0" borderId="35" xfId="0" applyNumberFormat="1" applyFont="1" applyBorder="1"/>
    <xf numFmtId="0" fontId="2" fillId="0" borderId="3" xfId="0" applyNumberFormat="1" applyFont="1" applyBorder="1"/>
    <xf numFmtId="0" fontId="2" fillId="0" borderId="36" xfId="0" applyNumberFormat="1" applyFont="1" applyBorder="1"/>
    <xf numFmtId="0" fontId="0" fillId="0" borderId="10" xfId="0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47" xfId="0" applyNumberFormat="1" applyFont="1" applyBorder="1"/>
    <xf numFmtId="0" fontId="2" fillId="0" borderId="23" xfId="0" applyNumberFormat="1" applyFont="1" applyBorder="1"/>
    <xf numFmtId="0" fontId="2" fillId="0" borderId="5" xfId="0" applyNumberFormat="1" applyFont="1" applyBorder="1"/>
    <xf numFmtId="0" fontId="0" fillId="0" borderId="8" xfId="0" applyBorder="1"/>
    <xf numFmtId="0" fontId="0" fillId="0" borderId="11" xfId="0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0" xfId="0"/>
    <xf numFmtId="0" fontId="2" fillId="0" borderId="6" xfId="0" applyNumberFormat="1" applyFont="1" applyBorder="1"/>
    <xf numFmtId="0" fontId="0" fillId="0" borderId="46" xfId="0" applyBorder="1" applyAlignment="1">
      <alignment horizontal="left" indent="2"/>
    </xf>
    <xf numFmtId="0" fontId="2" fillId="0" borderId="39" xfId="0" applyNumberFormat="1" applyFont="1" applyBorder="1" applyAlignment="1">
      <alignment horizontal="right"/>
    </xf>
    <xf numFmtId="0" fontId="2" fillId="0" borderId="21" xfId="0" applyNumberFormat="1" applyFont="1" applyBorder="1"/>
    <xf numFmtId="0" fontId="0" fillId="0" borderId="22" xfId="0" applyNumberFormat="1" applyBorder="1"/>
    <xf numFmtId="0" fontId="0" fillId="0" borderId="20" xfId="0" applyNumberFormat="1" applyBorder="1"/>
    <xf numFmtId="0" fontId="2" fillId="0" borderId="47" xfId="0" applyNumberFormat="1" applyFont="1" applyBorder="1" applyAlignment="1">
      <alignment horizontal="right"/>
    </xf>
    <xf numFmtId="0" fontId="2" fillId="0" borderId="47" xfId="0" applyFont="1" applyBorder="1" applyAlignment="1">
      <alignment horizontal="left" wrapText="1"/>
    </xf>
    <xf numFmtId="0" fontId="2" fillId="0" borderId="52" xfId="0" applyNumberFormat="1" applyFont="1" applyBorder="1" applyAlignment="1">
      <alignment horizontal="right"/>
    </xf>
    <xf numFmtId="0" fontId="0" fillId="0" borderId="53" xfId="0" applyNumberFormat="1" applyBorder="1"/>
    <xf numFmtId="0" fontId="0" fillId="0" borderId="54" xfId="0" applyNumberFormat="1" applyBorder="1"/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0" xfId="0"/>
    <xf numFmtId="0" fontId="0" fillId="0" borderId="43" xfId="0" applyBorder="1" applyAlignment="1">
      <alignment horizontal="left" indent="2"/>
    </xf>
    <xf numFmtId="0" fontId="0" fillId="0" borderId="0" xfId="0"/>
    <xf numFmtId="0" fontId="4" fillId="0" borderId="55" xfId="0" applyFont="1" applyBorder="1" applyAlignment="1">
      <alignment horizontal="left" indent="1"/>
    </xf>
    <xf numFmtId="1" fontId="4" fillId="0" borderId="24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7" fillId="0" borderId="0" xfId="0" applyFont="1"/>
    <xf numFmtId="1" fontId="4" fillId="0" borderId="24" xfId="0" applyNumberFormat="1" applyFont="1" applyBorder="1" applyAlignment="1">
      <alignment horizontal="right"/>
    </xf>
    <xf numFmtId="1" fontId="4" fillId="2" borderId="24" xfId="0" applyNumberFormat="1" applyFont="1" applyFill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center"/>
    </xf>
    <xf numFmtId="8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8" fontId="4" fillId="2" borderId="14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8" fontId="4" fillId="0" borderId="8" xfId="0" applyNumberFormat="1" applyFont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8" fontId="4" fillId="0" borderId="14" xfId="0" applyNumberFormat="1" applyFont="1" applyBorder="1" applyAlignment="1">
      <alignment horizontal="center"/>
    </xf>
    <xf numFmtId="0" fontId="0" fillId="0" borderId="0" xfId="0"/>
    <xf numFmtId="0" fontId="0" fillId="0" borderId="2" xfId="0" applyNumberFormat="1" applyBorder="1"/>
    <xf numFmtId="0" fontId="0" fillId="0" borderId="25" xfId="0" applyNumberFormat="1" applyBorder="1"/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NumberFormat="1" applyFont="1" applyBorder="1"/>
    <xf numFmtId="0" fontId="2" fillId="0" borderId="67" xfId="0" applyNumberFormat="1" applyFont="1" applyBorder="1"/>
    <xf numFmtId="0" fontId="2" fillId="0" borderId="0" xfId="0" pivotButton="1" applyFont="1"/>
    <xf numFmtId="0" fontId="2" fillId="0" borderId="40" xfId="0" pivotButton="1" applyFont="1" applyBorder="1"/>
    <xf numFmtId="0" fontId="0" fillId="0" borderId="45" xfId="0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2" fillId="0" borderId="44" xfId="0" applyFont="1" applyBorder="1" applyAlignment="1">
      <alignment horizontal="left"/>
    </xf>
    <xf numFmtId="0" fontId="0" fillId="0" borderId="48" xfId="0" applyBorder="1" applyAlignment="1">
      <alignment horizontal="left" indent="1"/>
    </xf>
    <xf numFmtId="0" fontId="2" fillId="0" borderId="43" xfId="0" applyFont="1" applyBorder="1" applyAlignment="1">
      <alignment horizontal="left"/>
    </xf>
    <xf numFmtId="0" fontId="2" fillId="0" borderId="41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/>
    <xf numFmtId="0" fontId="0" fillId="2" borderId="37" xfId="0" applyNumberFormat="1" applyFill="1" applyBorder="1"/>
    <xf numFmtId="0" fontId="0" fillId="2" borderId="38" xfId="0" applyNumberFormat="1" applyFill="1" applyBorder="1"/>
    <xf numFmtId="0" fontId="2" fillId="2" borderId="39" xfId="0" applyNumberFormat="1" applyFont="1" applyFill="1" applyBorder="1"/>
    <xf numFmtId="0" fontId="0" fillId="2" borderId="65" xfId="0" applyNumberFormat="1" applyFill="1" applyBorder="1"/>
    <xf numFmtId="0" fontId="2" fillId="2" borderId="31" xfId="0" applyNumberFormat="1" applyFont="1" applyFill="1" applyBorder="1"/>
    <xf numFmtId="0" fontId="2" fillId="3" borderId="28" xfId="0" applyNumberFormat="1" applyFont="1" applyFill="1" applyBorder="1"/>
    <xf numFmtId="0" fontId="0" fillId="3" borderId="37" xfId="0" applyNumberFormat="1" applyFill="1" applyBorder="1"/>
    <xf numFmtId="0" fontId="0" fillId="3" borderId="38" xfId="0" applyNumberFormat="1" applyFill="1" applyBorder="1"/>
    <xf numFmtId="0" fontId="2" fillId="3" borderId="39" xfId="0" applyNumberFormat="1" applyFont="1" applyFill="1" applyBorder="1"/>
    <xf numFmtId="0" fontId="0" fillId="3" borderId="65" xfId="0" applyNumberFormat="1" applyFill="1" applyBorder="1"/>
    <xf numFmtId="0" fontId="2" fillId="3" borderId="31" xfId="0" applyNumberFormat="1" applyFont="1" applyFill="1" applyBorder="1"/>
    <xf numFmtId="0" fontId="2" fillId="0" borderId="40" xfId="0" applyFont="1" applyBorder="1"/>
    <xf numFmtId="0" fontId="4" fillId="0" borderId="32" xfId="0" applyNumberFormat="1" applyFont="1" applyBorder="1"/>
    <xf numFmtId="164" fontId="4" fillId="2" borderId="25" xfId="1" applyNumberFormat="1" applyFont="1" applyFill="1" applyBorder="1"/>
    <xf numFmtId="164" fontId="4" fillId="2" borderId="14" xfId="1" applyNumberFormat="1" applyFont="1" applyFill="1" applyBorder="1"/>
    <xf numFmtId="0" fontId="5" fillId="0" borderId="5" xfId="0" applyNumberFormat="1" applyFont="1" applyFill="1" applyBorder="1"/>
    <xf numFmtId="0" fontId="5" fillId="0" borderId="17" xfId="0" applyNumberFormat="1" applyFont="1" applyFill="1" applyBorder="1"/>
    <xf numFmtId="0" fontId="5" fillId="0" borderId="23" xfId="0" applyNumberFormat="1" applyFont="1" applyFill="1" applyBorder="1"/>
    <xf numFmtId="0" fontId="5" fillId="0" borderId="6" xfId="0" applyNumberFormat="1" applyFont="1" applyFill="1" applyBorder="1"/>
    <xf numFmtId="0" fontId="5" fillId="0" borderId="21" xfId="0" applyNumberFormat="1" applyFont="1" applyFill="1" applyBorder="1"/>
    <xf numFmtId="0" fontId="4" fillId="0" borderId="1" xfId="0" applyNumberFormat="1" applyFont="1" applyFill="1" applyBorder="1"/>
    <xf numFmtId="0" fontId="4" fillId="0" borderId="18" xfId="0" applyNumberFormat="1" applyFont="1" applyFill="1" applyBorder="1"/>
    <xf numFmtId="0" fontId="4" fillId="0" borderId="24" xfId="0" applyNumberFormat="1" applyFont="1" applyFill="1" applyBorder="1"/>
    <xf numFmtId="0" fontId="4" fillId="0" borderId="8" xfId="0" applyNumberFormat="1" applyFont="1" applyFill="1" applyBorder="1"/>
    <xf numFmtId="0" fontId="4" fillId="0" borderId="22" xfId="0" applyNumberFormat="1" applyFont="1" applyFill="1" applyBorder="1"/>
    <xf numFmtId="0" fontId="4" fillId="0" borderId="2" xfId="0" applyNumberFormat="1" applyFont="1" applyFill="1" applyBorder="1"/>
    <xf numFmtId="0" fontId="4" fillId="0" borderId="32" xfId="0" applyNumberFormat="1" applyFont="1" applyFill="1" applyBorder="1"/>
    <xf numFmtId="0" fontId="4" fillId="0" borderId="25" xfId="0" applyNumberFormat="1" applyFont="1" applyFill="1" applyBorder="1"/>
    <xf numFmtId="0" fontId="4" fillId="0" borderId="10" xfId="0" applyNumberFormat="1" applyFont="1" applyFill="1" applyBorder="1"/>
    <xf numFmtId="0" fontId="4" fillId="0" borderId="19" xfId="0" applyNumberFormat="1" applyFont="1" applyFill="1" applyBorder="1"/>
    <xf numFmtId="0" fontId="4" fillId="0" borderId="16" xfId="0" applyNumberFormat="1" applyFont="1" applyFill="1" applyBorder="1"/>
    <xf numFmtId="0" fontId="4" fillId="0" borderId="11" xfId="0" applyNumberFormat="1" applyFont="1" applyFill="1" applyBorder="1"/>
    <xf numFmtId="0" fontId="4" fillId="0" borderId="20" xfId="0" applyNumberFormat="1" applyFont="1" applyFill="1" applyBorder="1"/>
    <xf numFmtId="0" fontId="5" fillId="0" borderId="35" xfId="0" applyNumberFormat="1" applyFont="1" applyFill="1" applyBorder="1"/>
    <xf numFmtId="0" fontId="5" fillId="0" borderId="3" xfId="0" applyNumberFormat="1" applyFont="1" applyFill="1" applyBorder="1"/>
    <xf numFmtId="0" fontId="5" fillId="0" borderId="33" xfId="0" applyNumberFormat="1" applyFont="1" applyFill="1" applyBorder="1"/>
    <xf numFmtId="0" fontId="4" fillId="0" borderId="60" xfId="0" applyNumberFormat="1" applyFont="1" applyBorder="1"/>
    <xf numFmtId="0" fontId="4" fillId="0" borderId="61" xfId="0" applyNumberFormat="1" applyFont="1" applyBorder="1"/>
    <xf numFmtId="0" fontId="4" fillId="0" borderId="62" xfId="0" applyNumberFormat="1" applyFont="1" applyBorder="1"/>
    <xf numFmtId="0" fontId="4" fillId="2" borderId="32" xfId="0" applyFont="1" applyFill="1" applyBorder="1" applyAlignment="1">
      <alignment horizontal="center"/>
    </xf>
    <xf numFmtId="164" fontId="5" fillId="2" borderId="33" xfId="1" applyNumberFormat="1" applyFont="1" applyFill="1" applyBorder="1"/>
    <xf numFmtId="164" fontId="5" fillId="2" borderId="17" xfId="1" applyNumberFormat="1" applyFont="1" applyFill="1" applyBorder="1"/>
    <xf numFmtId="164" fontId="4" fillId="2" borderId="62" xfId="1" applyNumberFormat="1" applyFont="1" applyFill="1" applyBorder="1"/>
    <xf numFmtId="0" fontId="4" fillId="0" borderId="42" xfId="0" applyNumberFormat="1" applyFont="1" applyBorder="1"/>
    <xf numFmtId="0" fontId="4" fillId="0" borderId="61" xfId="0" applyFont="1" applyBorder="1"/>
    <xf numFmtId="0" fontId="4" fillId="0" borderId="53" xfId="0" applyNumberFormat="1" applyFont="1" applyBorder="1"/>
    <xf numFmtId="0" fontId="4" fillId="0" borderId="70" xfId="0" applyFont="1" applyFill="1" applyBorder="1" applyAlignment="1">
      <alignment horizontal="center" wrapText="1"/>
    </xf>
    <xf numFmtId="0" fontId="2" fillId="0" borderId="27" xfId="0" applyFont="1" applyFill="1" applyBorder="1"/>
    <xf numFmtId="0" fontId="0" fillId="0" borderId="53" xfId="0" applyFill="1" applyBorder="1"/>
    <xf numFmtId="0" fontId="0" fillId="0" borderId="54" xfId="0" applyFill="1" applyBorder="1"/>
    <xf numFmtId="0" fontId="2" fillId="0" borderId="52" xfId="0" applyFont="1" applyFill="1" applyBorder="1"/>
    <xf numFmtId="0" fontId="0" fillId="0" borderId="70" xfId="0" applyFill="1" applyBorder="1"/>
    <xf numFmtId="0" fontId="4" fillId="2" borderId="15" xfId="0" applyFont="1" applyFill="1" applyBorder="1" applyAlignment="1">
      <alignment horizontal="center" wrapText="1"/>
    </xf>
    <xf numFmtId="164" fontId="5" fillId="2" borderId="21" xfId="1" applyNumberFormat="1" applyFont="1" applyFill="1" applyBorder="1"/>
    <xf numFmtId="164" fontId="4" fillId="2" borderId="22" xfId="1" applyNumberFormat="1" applyFont="1" applyFill="1" applyBorder="1"/>
    <xf numFmtId="164" fontId="4" fillId="2" borderId="20" xfId="1" applyNumberFormat="1" applyFont="1" applyFill="1" applyBorder="1"/>
    <xf numFmtId="164" fontId="5" fillId="2" borderId="34" xfId="1" applyNumberFormat="1" applyFont="1" applyFill="1" applyBorder="1"/>
    <xf numFmtId="164" fontId="4" fillId="2" borderId="15" xfId="1" applyNumberFormat="1" applyFont="1" applyFill="1" applyBorder="1"/>
    <xf numFmtId="0" fontId="4" fillId="0" borderId="25" xfId="0" applyFont="1" applyBorder="1" applyAlignment="1">
      <alignment horizontal="center" wrapText="1"/>
    </xf>
    <xf numFmtId="0" fontId="0" fillId="2" borderId="22" xfId="0" applyFill="1" applyBorder="1"/>
    <xf numFmtId="0" fontId="2" fillId="2" borderId="34" xfId="0" applyFont="1" applyFill="1" applyBorder="1"/>
    <xf numFmtId="0" fontId="0" fillId="2" borderId="15" xfId="0" applyFill="1" applyBorder="1"/>
    <xf numFmtId="164" fontId="4" fillId="2" borderId="53" xfId="1" applyNumberFormat="1" applyFont="1" applyFill="1" applyBorder="1"/>
    <xf numFmtId="0" fontId="0" fillId="0" borderId="8" xfId="0" applyFont="1" applyBorder="1"/>
    <xf numFmtId="164" fontId="0" fillId="2" borderId="22" xfId="1" applyNumberFormat="1" applyFont="1" applyFill="1" applyBorder="1"/>
    <xf numFmtId="164" fontId="0" fillId="2" borderId="20" xfId="1" applyNumberFormat="1" applyFont="1" applyFill="1" applyBorder="1"/>
    <xf numFmtId="0" fontId="4" fillId="0" borderId="15" xfId="0" applyFont="1" applyBorder="1" applyAlignment="1">
      <alignment horizontal="center" wrapText="1"/>
    </xf>
    <xf numFmtId="164" fontId="2" fillId="2" borderId="21" xfId="1" applyNumberFormat="1" applyFont="1" applyFill="1" applyBorder="1"/>
    <xf numFmtId="164" fontId="2" fillId="2" borderId="34" xfId="1" applyNumberFormat="1" applyFont="1" applyFill="1" applyBorder="1"/>
    <xf numFmtId="164" fontId="0" fillId="2" borderId="15" xfId="1" applyNumberFormat="1" applyFont="1" applyFill="1" applyBorder="1"/>
    <xf numFmtId="0" fontId="5" fillId="0" borderId="56" xfId="0" applyFont="1" applyBorder="1" applyAlignment="1">
      <alignment horizontal="left"/>
    </xf>
    <xf numFmtId="1" fontId="5" fillId="0" borderId="57" xfId="0" applyNumberFormat="1" applyFont="1" applyBorder="1"/>
    <xf numFmtId="1" fontId="5" fillId="2" borderId="57" xfId="0" applyNumberFormat="1" applyFont="1" applyFill="1" applyBorder="1"/>
    <xf numFmtId="1" fontId="5" fillId="0" borderId="23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8" fontId="5" fillId="0" borderId="3" xfId="0" applyNumberFormat="1" applyFont="1" applyBorder="1" applyAlignment="1">
      <alignment horizontal="center"/>
    </xf>
    <xf numFmtId="8" fontId="5" fillId="0" borderId="36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1" fontId="5" fillId="2" borderId="23" xfId="0" applyNumberFormat="1" applyFont="1" applyFill="1" applyBorder="1" applyAlignment="1">
      <alignment horizontal="right"/>
    </xf>
    <xf numFmtId="1" fontId="4" fillId="2" borderId="35" xfId="0" applyNumberFormat="1" applyFont="1" applyFill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/>
    </xf>
    <xf numFmtId="1" fontId="5" fillId="2" borderId="35" xfId="0" applyNumberFormat="1" applyFont="1" applyFill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4" fillId="2" borderId="60" xfId="0" applyNumberFormat="1" applyFont="1" applyFill="1" applyBorder="1" applyAlignment="1">
      <alignment horizontal="right"/>
    </xf>
    <xf numFmtId="1" fontId="5" fillId="0" borderId="57" xfId="0" applyNumberFormat="1" applyFont="1" applyBorder="1" applyAlignment="1">
      <alignment horizontal="right"/>
    </xf>
    <xf numFmtId="1" fontId="5" fillId="2" borderId="57" xfId="0" applyNumberFormat="1" applyFont="1" applyFill="1" applyBorder="1" applyAlignment="1">
      <alignment horizontal="right"/>
    </xf>
    <xf numFmtId="1" fontId="5" fillId="0" borderId="23" xfId="0" applyNumberFormat="1" applyFont="1" applyBorder="1" applyAlignment="1"/>
    <xf numFmtId="8" fontId="5" fillId="0" borderId="5" xfId="0" applyNumberFormat="1" applyFont="1" applyBorder="1" applyAlignment="1"/>
    <xf numFmtId="8" fontId="5" fillId="0" borderId="6" xfId="0" applyNumberFormat="1" applyFont="1" applyBorder="1" applyAlignment="1"/>
    <xf numFmtId="1" fontId="5" fillId="2" borderId="23" xfId="0" applyNumberFormat="1" applyFont="1" applyFill="1" applyBorder="1" applyAlignment="1"/>
    <xf numFmtId="8" fontId="5" fillId="2" borderId="5" xfId="0" applyNumberFormat="1" applyFont="1" applyFill="1" applyBorder="1" applyAlignment="1"/>
    <xf numFmtId="8" fontId="5" fillId="2" borderId="6" xfId="0" applyNumberFormat="1" applyFont="1" applyFill="1" applyBorder="1" applyAlignment="1"/>
    <xf numFmtId="1" fontId="4" fillId="0" borderId="24" xfId="0" applyNumberFormat="1" applyFont="1" applyBorder="1" applyAlignment="1"/>
    <xf numFmtId="8" fontId="4" fillId="0" borderId="1" xfId="0" applyNumberFormat="1" applyFont="1" applyBorder="1" applyAlignment="1"/>
    <xf numFmtId="8" fontId="4" fillId="0" borderId="8" xfId="0" applyNumberFormat="1" applyFont="1" applyBorder="1" applyAlignment="1"/>
    <xf numFmtId="1" fontId="4" fillId="2" borderId="24" xfId="0" applyNumberFormat="1" applyFont="1" applyFill="1" applyBorder="1" applyAlignment="1"/>
    <xf numFmtId="8" fontId="4" fillId="2" borderId="1" xfId="0" applyNumberFormat="1" applyFont="1" applyFill="1" applyBorder="1" applyAlignment="1"/>
    <xf numFmtId="8" fontId="4" fillId="2" borderId="8" xfId="0" applyNumberFormat="1" applyFont="1" applyFill="1" applyBorder="1" applyAlignment="1"/>
    <xf numFmtId="1" fontId="4" fillId="0" borderId="35" xfId="0" applyNumberFormat="1" applyFont="1" applyBorder="1" applyAlignment="1"/>
    <xf numFmtId="8" fontId="4" fillId="0" borderId="3" xfId="0" applyNumberFormat="1" applyFont="1" applyBorder="1" applyAlignment="1"/>
    <xf numFmtId="8" fontId="4" fillId="0" borderId="36" xfId="0" applyNumberFormat="1" applyFont="1" applyBorder="1" applyAlignment="1"/>
    <xf numFmtId="1" fontId="4" fillId="2" borderId="35" xfId="0" applyNumberFormat="1" applyFont="1" applyFill="1" applyBorder="1" applyAlignment="1"/>
    <xf numFmtId="8" fontId="4" fillId="2" borderId="3" xfId="0" applyNumberFormat="1" applyFont="1" applyFill="1" applyBorder="1" applyAlignment="1"/>
    <xf numFmtId="8" fontId="4" fillId="2" borderId="36" xfId="0" applyNumberFormat="1" applyFont="1" applyFill="1" applyBorder="1" applyAlignment="1"/>
    <xf numFmtId="1" fontId="4" fillId="0" borderId="16" xfId="0" applyNumberFormat="1" applyFont="1" applyBorder="1" applyAlignment="1"/>
    <xf numFmtId="8" fontId="4" fillId="0" borderId="10" xfId="0" applyNumberFormat="1" applyFont="1" applyBorder="1" applyAlignment="1"/>
    <xf numFmtId="8" fontId="4" fillId="0" borderId="11" xfId="0" applyNumberFormat="1" applyFont="1" applyBorder="1" applyAlignment="1"/>
    <xf numFmtId="1" fontId="4" fillId="2" borderId="16" xfId="0" applyNumberFormat="1" applyFont="1" applyFill="1" applyBorder="1" applyAlignment="1"/>
    <xf numFmtId="8" fontId="4" fillId="2" borderId="10" xfId="0" applyNumberFormat="1" applyFont="1" applyFill="1" applyBorder="1" applyAlignment="1"/>
    <xf numFmtId="8" fontId="4" fillId="2" borderId="11" xfId="0" applyNumberFormat="1" applyFont="1" applyFill="1" applyBorder="1" applyAlignment="1"/>
    <xf numFmtId="1" fontId="5" fillId="0" borderId="35" xfId="0" applyNumberFormat="1" applyFont="1" applyBorder="1" applyAlignment="1"/>
    <xf numFmtId="8" fontId="5" fillId="0" borderId="3" xfId="0" applyNumberFormat="1" applyFont="1" applyBorder="1" applyAlignment="1"/>
    <xf numFmtId="8" fontId="5" fillId="0" borderId="36" xfId="0" applyNumberFormat="1" applyFont="1" applyBorder="1" applyAlignment="1"/>
    <xf numFmtId="1" fontId="5" fillId="2" borderId="35" xfId="0" applyNumberFormat="1" applyFont="1" applyFill="1" applyBorder="1" applyAlignment="1"/>
    <xf numFmtId="8" fontId="5" fillId="2" borderId="3" xfId="0" applyNumberFormat="1" applyFont="1" applyFill="1" applyBorder="1" applyAlignment="1"/>
    <xf numFmtId="8" fontId="5" fillId="2" borderId="36" xfId="0" applyNumberFormat="1" applyFont="1" applyFill="1" applyBorder="1" applyAlignment="1"/>
    <xf numFmtId="1" fontId="4" fillId="0" borderId="25" xfId="0" applyNumberFormat="1" applyFont="1" applyBorder="1" applyAlignment="1"/>
    <xf numFmtId="8" fontId="4" fillId="0" borderId="2" xfId="0" applyNumberFormat="1" applyFont="1" applyBorder="1" applyAlignment="1"/>
    <xf numFmtId="8" fontId="4" fillId="0" borderId="14" xfId="0" applyNumberFormat="1" applyFont="1" applyBorder="1" applyAlignment="1"/>
    <xf numFmtId="1" fontId="4" fillId="2" borderId="25" xfId="0" applyNumberFormat="1" applyFont="1" applyFill="1" applyBorder="1" applyAlignment="1"/>
    <xf numFmtId="8" fontId="4" fillId="2" borderId="2" xfId="0" applyNumberFormat="1" applyFont="1" applyFill="1" applyBorder="1" applyAlignment="1"/>
    <xf numFmtId="8" fontId="4" fillId="2" borderId="14" xfId="0" applyNumberFormat="1" applyFont="1" applyFill="1" applyBorder="1" applyAlignment="1"/>
    <xf numFmtId="1" fontId="5" fillId="0" borderId="57" xfId="0" applyNumberFormat="1" applyFont="1" applyBorder="1" applyAlignment="1"/>
    <xf numFmtId="8" fontId="5" fillId="0" borderId="58" xfId="0" applyNumberFormat="1" applyFont="1" applyBorder="1" applyAlignment="1"/>
    <xf numFmtId="8" fontId="5" fillId="0" borderId="59" xfId="0" applyNumberFormat="1" applyFont="1" applyBorder="1" applyAlignment="1"/>
    <xf numFmtId="1" fontId="5" fillId="2" borderId="57" xfId="0" applyNumberFormat="1" applyFont="1" applyFill="1" applyBorder="1" applyAlignment="1"/>
    <xf numFmtId="1" fontId="5" fillId="0" borderId="57" xfId="0" applyNumberFormat="1" applyFont="1" applyBorder="1" applyAlignment="1">
      <alignment horizontal="center"/>
    </xf>
    <xf numFmtId="8" fontId="5" fillId="0" borderId="58" xfId="0" applyNumberFormat="1" applyFont="1" applyBorder="1" applyAlignment="1">
      <alignment horizontal="center"/>
    </xf>
    <xf numFmtId="8" fontId="5" fillId="0" borderId="59" xfId="0" applyNumberFormat="1" applyFont="1" applyBorder="1" applyAlignment="1">
      <alignment horizontal="center"/>
    </xf>
    <xf numFmtId="1" fontId="5" fillId="2" borderId="57" xfId="0" applyNumberFormat="1" applyFont="1" applyFill="1" applyBorder="1" applyAlignment="1">
      <alignment horizontal="center"/>
    </xf>
    <xf numFmtId="8" fontId="5" fillId="2" borderId="58" xfId="0" applyNumberFormat="1" applyFont="1" applyFill="1" applyBorder="1" applyAlignment="1">
      <alignment horizontal="center"/>
    </xf>
    <xf numFmtId="8" fontId="5" fillId="2" borderId="59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35" xfId="0" applyNumberFormat="1" applyFont="1" applyBorder="1"/>
    <xf numFmtId="0" fontId="4" fillId="0" borderId="49" xfId="0" applyFont="1" applyBorder="1" applyAlignment="1">
      <alignment horizontal="left"/>
    </xf>
    <xf numFmtId="0" fontId="4" fillId="0" borderId="36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64" fontId="4" fillId="0" borderId="11" xfId="1" applyNumberFormat="1" applyFont="1" applyFill="1" applyBorder="1"/>
    <xf numFmtId="9" fontId="5" fillId="0" borderId="6" xfId="1" applyFont="1" applyFill="1" applyBorder="1"/>
    <xf numFmtId="0" fontId="4" fillId="0" borderId="12" xfId="0" applyNumberFormat="1" applyFont="1" applyBorder="1"/>
    <xf numFmtId="0" fontId="4" fillId="0" borderId="13" xfId="0" applyNumberFormat="1" applyFont="1" applyBorder="1"/>
    <xf numFmtId="0" fontId="4" fillId="0" borderId="33" xfId="0" applyFont="1" applyBorder="1"/>
    <xf numFmtId="0" fontId="4" fillId="0" borderId="3" xfId="0" applyNumberFormat="1" applyFont="1" applyBorder="1"/>
    <xf numFmtId="164" fontId="4" fillId="2" borderId="36" xfId="1" applyNumberFormat="1" applyFont="1" applyFill="1" applyBorder="1"/>
    <xf numFmtId="164" fontId="4" fillId="2" borderId="39" xfId="1" applyNumberFormat="1" applyFont="1" applyFill="1" applyBorder="1"/>
    <xf numFmtId="0" fontId="4" fillId="0" borderId="60" xfId="0" applyFont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2" fillId="0" borderId="27" xfId="1" applyNumberFormat="1" applyFont="1" applyFill="1" applyBorder="1"/>
    <xf numFmtId="1" fontId="0" fillId="0" borderId="53" xfId="1" applyNumberFormat="1" applyFont="1" applyFill="1" applyBorder="1"/>
    <xf numFmtId="1" fontId="0" fillId="0" borderId="54" xfId="1" applyNumberFormat="1" applyFont="1" applyFill="1" applyBorder="1"/>
    <xf numFmtId="1" fontId="2" fillId="0" borderId="52" xfId="1" applyNumberFormat="1" applyFont="1" applyFill="1" applyBorder="1"/>
    <xf numFmtId="1" fontId="0" fillId="0" borderId="70" xfId="1" applyNumberFormat="1" applyFont="1" applyFill="1" applyBorder="1"/>
    <xf numFmtId="1" fontId="5" fillId="0" borderId="17" xfId="1" applyNumberFormat="1" applyFont="1" applyFill="1" applyBorder="1"/>
    <xf numFmtId="1" fontId="4" fillId="0" borderId="18" xfId="1" applyNumberFormat="1" applyFont="1" applyFill="1" applyBorder="1"/>
    <xf numFmtId="1" fontId="5" fillId="0" borderId="5" xfId="1" applyNumberFormat="1" applyFont="1" applyFill="1" applyBorder="1"/>
    <xf numFmtId="1" fontId="4" fillId="0" borderId="1" xfId="1" applyNumberFormat="1" applyFont="1" applyFill="1" applyBorder="1"/>
    <xf numFmtId="1" fontId="4" fillId="0" borderId="10" xfId="1" applyNumberFormat="1" applyFont="1" applyFill="1" applyBorder="1"/>
    <xf numFmtId="1" fontId="5" fillId="0" borderId="3" xfId="1" applyNumberFormat="1" applyFont="1" applyFill="1" applyBorder="1"/>
    <xf numFmtId="1" fontId="4" fillId="0" borderId="2" xfId="1" applyNumberFormat="1" applyFont="1" applyFill="1" applyBorder="1"/>
    <xf numFmtId="1" fontId="0" fillId="0" borderId="0" xfId="0" applyNumberFormat="1"/>
    <xf numFmtId="0" fontId="0" fillId="0" borderId="48" xfId="0" applyNumberFormat="1" applyBorder="1"/>
    <xf numFmtId="0" fontId="0" fillId="0" borderId="25" xfId="0" applyBorder="1"/>
    <xf numFmtId="0" fontId="0" fillId="0" borderId="2" xfId="0" applyBorder="1"/>
    <xf numFmtId="0" fontId="0" fillId="0" borderId="14" xfId="0" applyBorder="1"/>
    <xf numFmtId="0" fontId="0" fillId="0" borderId="2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6" fontId="5" fillId="0" borderId="5" xfId="0" applyNumberFormat="1" applyFont="1" applyBorder="1" applyAlignment="1">
      <alignment horizontal="right"/>
    </xf>
    <xf numFmtId="6" fontId="5" fillId="0" borderId="6" xfId="0" applyNumberFormat="1" applyFont="1" applyBorder="1" applyAlignment="1">
      <alignment horizontal="right"/>
    </xf>
    <xf numFmtId="6" fontId="4" fillId="0" borderId="1" xfId="0" applyNumberFormat="1" applyFont="1" applyBorder="1" applyAlignment="1">
      <alignment horizontal="right"/>
    </xf>
    <xf numFmtId="6" fontId="4" fillId="0" borderId="8" xfId="0" applyNumberFormat="1" applyFont="1" applyBorder="1" applyAlignment="1">
      <alignment horizontal="right"/>
    </xf>
    <xf numFmtId="6" fontId="4" fillId="0" borderId="3" xfId="0" applyNumberFormat="1" applyFont="1" applyBorder="1" applyAlignment="1">
      <alignment horizontal="right"/>
    </xf>
    <xf numFmtId="6" fontId="4" fillId="0" borderId="36" xfId="0" applyNumberFormat="1" applyFont="1" applyBorder="1" applyAlignment="1">
      <alignment horizontal="right"/>
    </xf>
    <xf numFmtId="6" fontId="4" fillId="0" borderId="2" xfId="0" applyNumberFormat="1" applyFont="1" applyBorder="1" applyAlignment="1">
      <alignment horizontal="right"/>
    </xf>
    <xf numFmtId="6" fontId="4" fillId="0" borderId="14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4" fillId="0" borderId="11" xfId="0" applyNumberFormat="1" applyFont="1" applyBorder="1" applyAlignment="1">
      <alignment horizontal="right"/>
    </xf>
    <xf numFmtId="6" fontId="5" fillId="0" borderId="3" xfId="0" applyNumberFormat="1" applyFont="1" applyBorder="1" applyAlignment="1">
      <alignment horizontal="right"/>
    </xf>
    <xf numFmtId="6" fontId="5" fillId="0" borderId="36" xfId="0" applyNumberFormat="1" applyFont="1" applyBorder="1" applyAlignment="1">
      <alignment horizontal="right"/>
    </xf>
    <xf numFmtId="6" fontId="5" fillId="0" borderId="58" xfId="0" applyNumberFormat="1" applyFont="1" applyBorder="1"/>
    <xf numFmtId="6" fontId="5" fillId="0" borderId="59" xfId="0" applyNumberFormat="1" applyFont="1" applyBorder="1"/>
    <xf numFmtId="6" fontId="5" fillId="2" borderId="5" xfId="0" applyNumberFormat="1" applyFont="1" applyFill="1" applyBorder="1" applyAlignment="1">
      <alignment horizontal="right"/>
    </xf>
    <xf numFmtId="6" fontId="5" fillId="2" borderId="6" xfId="0" applyNumberFormat="1" applyFont="1" applyFill="1" applyBorder="1" applyAlignment="1">
      <alignment horizontal="right"/>
    </xf>
    <xf numFmtId="6" fontId="4" fillId="2" borderId="1" xfId="0" applyNumberFormat="1" applyFont="1" applyFill="1" applyBorder="1" applyAlignment="1">
      <alignment horizontal="right"/>
    </xf>
    <xf numFmtId="6" fontId="4" fillId="2" borderId="8" xfId="0" applyNumberFormat="1" applyFont="1" applyFill="1" applyBorder="1" applyAlignment="1">
      <alignment horizontal="right"/>
    </xf>
    <xf numFmtId="6" fontId="4" fillId="2" borderId="1" xfId="0" applyNumberFormat="1" applyFont="1" applyFill="1" applyBorder="1" applyAlignment="1">
      <alignment horizontal="center"/>
    </xf>
    <xf numFmtId="6" fontId="4" fillId="2" borderId="8" xfId="0" applyNumberFormat="1" applyFont="1" applyFill="1" applyBorder="1" applyAlignment="1">
      <alignment horizontal="center"/>
    </xf>
    <xf numFmtId="6" fontId="4" fillId="2" borderId="3" xfId="0" applyNumberFormat="1" applyFont="1" applyFill="1" applyBorder="1" applyAlignment="1">
      <alignment horizontal="right" vertical="center"/>
    </xf>
    <xf numFmtId="6" fontId="4" fillId="2" borderId="36" xfId="0" applyNumberFormat="1" applyFont="1" applyFill="1" applyBorder="1" applyAlignment="1">
      <alignment horizontal="right" vertical="center"/>
    </xf>
    <xf numFmtId="6" fontId="4" fillId="2" borderId="2" xfId="0" applyNumberFormat="1" applyFont="1" applyFill="1" applyBorder="1" applyAlignment="1">
      <alignment horizontal="right"/>
    </xf>
    <xf numFmtId="6" fontId="4" fillId="2" borderId="14" xfId="0" applyNumberFormat="1" applyFont="1" applyFill="1" applyBorder="1" applyAlignment="1">
      <alignment horizontal="right"/>
    </xf>
    <xf numFmtId="6" fontId="4" fillId="2" borderId="10" xfId="0" applyNumberFormat="1" applyFont="1" applyFill="1" applyBorder="1" applyAlignment="1">
      <alignment horizontal="right"/>
    </xf>
    <xf numFmtId="6" fontId="4" fillId="2" borderId="11" xfId="0" applyNumberFormat="1" applyFont="1" applyFill="1" applyBorder="1" applyAlignment="1">
      <alignment horizontal="right"/>
    </xf>
    <xf numFmtId="6" fontId="5" fillId="2" borderId="3" xfId="0" applyNumberFormat="1" applyFont="1" applyFill="1" applyBorder="1" applyAlignment="1">
      <alignment horizontal="right"/>
    </xf>
    <xf numFmtId="6" fontId="5" fillId="2" borderId="36" xfId="0" applyNumberFormat="1" applyFont="1" applyFill="1" applyBorder="1" applyAlignment="1">
      <alignment horizontal="right"/>
    </xf>
    <xf numFmtId="6" fontId="5" fillId="2" borderId="58" xfId="0" applyNumberFormat="1" applyFont="1" applyFill="1" applyBorder="1"/>
    <xf numFmtId="6" fontId="5" fillId="2" borderId="59" xfId="0" applyNumberFormat="1" applyFont="1" applyFill="1" applyBorder="1"/>
    <xf numFmtId="6" fontId="4" fillId="0" borderId="1" xfId="0" applyNumberFormat="1" applyFont="1" applyBorder="1" applyAlignment="1">
      <alignment horizontal="center"/>
    </xf>
    <xf numFmtId="6" fontId="4" fillId="0" borderId="8" xfId="0" applyNumberFormat="1" applyFont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6" fontId="4" fillId="2" borderId="14" xfId="0" applyNumberFormat="1" applyFon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6" fontId="4" fillId="0" borderId="61" xfId="0" applyNumberFormat="1" applyFont="1" applyBorder="1" applyAlignment="1">
      <alignment horizontal="right"/>
    </xf>
    <xf numFmtId="6" fontId="4" fillId="0" borderId="62" xfId="0" applyNumberFormat="1" applyFont="1" applyBorder="1" applyAlignment="1">
      <alignment horizontal="right"/>
    </xf>
    <xf numFmtId="6" fontId="5" fillId="0" borderId="58" xfId="0" applyNumberFormat="1" applyFont="1" applyBorder="1" applyAlignment="1">
      <alignment horizontal="right"/>
    </xf>
    <xf numFmtId="6" fontId="5" fillId="0" borderId="59" xfId="0" applyNumberFormat="1" applyFont="1" applyBorder="1" applyAlignment="1">
      <alignment horizontal="right"/>
    </xf>
    <xf numFmtId="6" fontId="4" fillId="2" borderId="61" xfId="0" applyNumberFormat="1" applyFont="1" applyFill="1" applyBorder="1" applyAlignment="1">
      <alignment horizontal="right"/>
    </xf>
    <xf numFmtId="6" fontId="4" fillId="2" borderId="62" xfId="0" applyNumberFormat="1" applyFont="1" applyFill="1" applyBorder="1" applyAlignment="1">
      <alignment horizontal="right"/>
    </xf>
    <xf numFmtId="6" fontId="5" fillId="2" borderId="58" xfId="0" applyNumberFormat="1" applyFont="1" applyFill="1" applyBorder="1" applyAlignment="1">
      <alignment horizontal="right"/>
    </xf>
    <xf numFmtId="6" fontId="5" fillId="2" borderId="59" xfId="0" applyNumberFormat="1" applyFont="1" applyFill="1" applyBorder="1" applyAlignment="1">
      <alignment horizontal="right"/>
    </xf>
    <xf numFmtId="6" fontId="4" fillId="2" borderId="10" xfId="0" applyNumberFormat="1" applyFont="1" applyFill="1" applyBorder="1" applyAlignment="1">
      <alignment horizontal="center"/>
    </xf>
    <xf numFmtId="6" fontId="4" fillId="2" borderId="11" xfId="0" applyNumberFormat="1" applyFont="1" applyFill="1" applyBorder="1" applyAlignment="1">
      <alignment horizontal="center"/>
    </xf>
    <xf numFmtId="6" fontId="5" fillId="0" borderId="5" xfId="0" applyNumberFormat="1" applyFon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 horizontal="center"/>
    </xf>
    <xf numFmtId="6" fontId="5" fillId="0" borderId="5" xfId="0" applyNumberFormat="1" applyFont="1" applyBorder="1" applyAlignment="1"/>
    <xf numFmtId="6" fontId="5" fillId="0" borderId="6" xfId="0" applyNumberFormat="1" applyFont="1" applyBorder="1" applyAlignment="1"/>
    <xf numFmtId="6" fontId="4" fillId="0" borderId="1" xfId="0" applyNumberFormat="1" applyFont="1" applyBorder="1" applyAlignment="1"/>
    <xf numFmtId="6" fontId="4" fillId="0" borderId="8" xfId="0" applyNumberFormat="1" applyFont="1" applyBorder="1" applyAlignment="1"/>
    <xf numFmtId="6" fontId="4" fillId="0" borderId="3" xfId="0" applyNumberFormat="1" applyFont="1" applyBorder="1" applyAlignment="1"/>
    <xf numFmtId="6" fontId="4" fillId="0" borderId="36" xfId="0" applyNumberFormat="1" applyFont="1" applyBorder="1" applyAlignment="1"/>
    <xf numFmtId="6" fontId="4" fillId="0" borderId="2" xfId="0" applyNumberFormat="1" applyFont="1" applyBorder="1" applyAlignment="1"/>
    <xf numFmtId="6" fontId="4" fillId="0" borderId="14" xfId="0" applyNumberFormat="1" applyFont="1" applyBorder="1" applyAlignment="1"/>
    <xf numFmtId="6" fontId="5" fillId="0" borderId="3" xfId="0" applyNumberFormat="1" applyFont="1" applyBorder="1" applyAlignment="1"/>
    <xf numFmtId="6" fontId="5" fillId="0" borderId="36" xfId="0" applyNumberFormat="1" applyFont="1" applyBorder="1" applyAlignment="1"/>
    <xf numFmtId="6" fontId="5" fillId="0" borderId="58" xfId="0" applyNumberFormat="1" applyFont="1" applyBorder="1" applyAlignment="1"/>
    <xf numFmtId="6" fontId="5" fillId="0" borderId="59" xfId="0" applyNumberFormat="1" applyFont="1" applyBorder="1" applyAlignment="1"/>
    <xf numFmtId="6" fontId="5" fillId="2" borderId="5" xfId="0" applyNumberFormat="1" applyFont="1" applyFill="1" applyBorder="1" applyAlignment="1"/>
    <xf numFmtId="6" fontId="5" fillId="2" borderId="6" xfId="0" applyNumberFormat="1" applyFont="1" applyFill="1" applyBorder="1" applyAlignment="1"/>
    <xf numFmtId="6" fontId="4" fillId="2" borderId="1" xfId="0" applyNumberFormat="1" applyFont="1" applyFill="1" applyBorder="1" applyAlignment="1"/>
    <xf numFmtId="6" fontId="4" fillId="2" borderId="8" xfId="0" applyNumberFormat="1" applyFont="1" applyFill="1" applyBorder="1" applyAlignment="1"/>
    <xf numFmtId="6" fontId="4" fillId="2" borderId="3" xfId="0" applyNumberFormat="1" applyFont="1" applyFill="1" applyBorder="1" applyAlignment="1">
      <alignment horizontal="center"/>
    </xf>
    <xf numFmtId="6" fontId="4" fillId="2" borderId="36" xfId="0" applyNumberFormat="1" applyFont="1" applyFill="1" applyBorder="1" applyAlignment="1">
      <alignment horizontal="center"/>
    </xf>
    <xf numFmtId="6" fontId="5" fillId="2" borderId="3" xfId="0" applyNumberFormat="1" applyFont="1" applyFill="1" applyBorder="1" applyAlignment="1"/>
    <xf numFmtId="6" fontId="5" fillId="2" borderId="36" xfId="0" applyNumberFormat="1" applyFont="1" applyFill="1" applyBorder="1" applyAlignment="1"/>
    <xf numFmtId="6" fontId="5" fillId="2" borderId="58" xfId="0" applyNumberFormat="1" applyFont="1" applyFill="1" applyBorder="1" applyAlignment="1"/>
    <xf numFmtId="6" fontId="5" fillId="2" borderId="59" xfId="0" applyNumberFormat="1" applyFont="1" applyFill="1" applyBorder="1" applyAlignment="1"/>
    <xf numFmtId="6" fontId="4" fillId="2" borderId="3" xfId="0" applyNumberFormat="1" applyFont="1" applyFill="1" applyBorder="1" applyAlignment="1"/>
    <xf numFmtId="6" fontId="4" fillId="2" borderId="36" xfId="0" applyNumberFormat="1" applyFont="1" applyFill="1" applyBorder="1" applyAlignment="1"/>
    <xf numFmtId="6" fontId="4" fillId="2" borderId="2" xfId="0" applyNumberFormat="1" applyFont="1" applyFill="1" applyBorder="1" applyAlignment="1"/>
    <xf numFmtId="6" fontId="4" fillId="2" borderId="14" xfId="0" applyNumberFormat="1" applyFont="1" applyFill="1" applyBorder="1" applyAlignment="1"/>
    <xf numFmtId="6" fontId="4" fillId="0" borderId="10" xfId="0" applyNumberFormat="1" applyFont="1" applyBorder="1" applyAlignment="1"/>
    <xf numFmtId="6" fontId="4" fillId="0" borderId="11" xfId="0" applyNumberFormat="1" applyFont="1" applyBorder="1" applyAlignment="1"/>
    <xf numFmtId="0" fontId="10" fillId="0" borderId="0" xfId="0" applyFont="1"/>
    <xf numFmtId="0" fontId="3" fillId="4" borderId="0" xfId="0" applyFont="1" applyFill="1"/>
    <xf numFmtId="0" fontId="0" fillId="4" borderId="0" xfId="0" applyFill="1"/>
    <xf numFmtId="0" fontId="4" fillId="4" borderId="4" xfId="0" applyFont="1" applyFill="1" applyBorder="1"/>
    <xf numFmtId="0" fontId="4" fillId="4" borderId="9" xfId="0" applyFont="1" applyFill="1" applyBorder="1"/>
    <xf numFmtId="0" fontId="4" fillId="4" borderId="1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4" fillId="4" borderId="9" xfId="0" applyFont="1" applyFill="1" applyBorder="1" applyAlignment="1">
      <alignment horizontal="left"/>
    </xf>
    <xf numFmtId="0" fontId="4" fillId="4" borderId="26" xfId="0" applyFont="1" applyFill="1" applyBorder="1"/>
    <xf numFmtId="0" fontId="4" fillId="0" borderId="35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66" xfId="0" applyNumberFormat="1" applyFont="1" applyFill="1" applyBorder="1" applyAlignment="1">
      <alignment horizontal="right"/>
    </xf>
    <xf numFmtId="0" fontId="4" fillId="4" borderId="7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7" xfId="0" applyFont="1" applyFill="1" applyBorder="1"/>
    <xf numFmtId="0" fontId="4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9" fontId="5" fillId="0" borderId="21" xfId="1" applyFont="1" applyFill="1" applyBorder="1"/>
    <xf numFmtId="0" fontId="8" fillId="0" borderId="50" xfId="0" applyFont="1" applyFill="1" applyBorder="1" applyAlignment="1">
      <alignment horizontal="left"/>
    </xf>
    <xf numFmtId="0" fontId="9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topLeftCell="A31" zoomScaleNormal="100" workbookViewId="0">
      <selection activeCell="S37" sqref="S37"/>
    </sheetView>
  </sheetViews>
  <sheetFormatPr defaultRowHeight="14.4" x14ac:dyDescent="0.3"/>
  <cols>
    <col min="1" max="1" width="13.88671875" customWidth="1"/>
    <col min="2" max="2" width="26" bestFit="1" customWidth="1"/>
    <col min="3" max="11" width="9.44140625" bestFit="1" customWidth="1"/>
  </cols>
  <sheetData>
    <row r="1" spans="1:11" s="3" customFormat="1" ht="16.2" thickBot="1" x14ac:dyDescent="0.35">
      <c r="A1" s="3" t="s">
        <v>20</v>
      </c>
    </row>
    <row r="2" spans="1:11" x14ac:dyDescent="0.3">
      <c r="A2" s="11"/>
      <c r="B2" s="12"/>
      <c r="C2" s="497" t="s">
        <v>15</v>
      </c>
      <c r="D2" s="498"/>
      <c r="E2" s="499"/>
      <c r="F2" s="497" t="s">
        <v>16</v>
      </c>
      <c r="G2" s="498"/>
      <c r="H2" s="499"/>
      <c r="I2" s="500" t="s">
        <v>17</v>
      </c>
      <c r="J2" s="501"/>
      <c r="K2" s="502"/>
    </row>
    <row r="3" spans="1:11" s="9" customFormat="1" ht="28.2" thickBot="1" x14ac:dyDescent="0.35">
      <c r="A3" s="13"/>
      <c r="B3" s="14"/>
      <c r="C3" s="59" t="s">
        <v>0</v>
      </c>
      <c r="D3" s="60" t="s">
        <v>21</v>
      </c>
      <c r="E3" s="61" t="s">
        <v>22</v>
      </c>
      <c r="F3" s="62" t="s">
        <v>0</v>
      </c>
      <c r="G3" s="60" t="s">
        <v>21</v>
      </c>
      <c r="H3" s="63" t="s">
        <v>22</v>
      </c>
      <c r="I3" s="89" t="s">
        <v>0</v>
      </c>
      <c r="J3" s="78" t="s">
        <v>21</v>
      </c>
      <c r="K3" s="90" t="s">
        <v>22</v>
      </c>
    </row>
    <row r="4" spans="1:11" s="2" customFormat="1" x14ac:dyDescent="0.3">
      <c r="A4" s="43" t="s">
        <v>1</v>
      </c>
      <c r="B4" s="44" t="s">
        <v>18</v>
      </c>
      <c r="C4" s="45">
        <f t="shared" ref="C4:H4" si="0">SUM(C5:C11)</f>
        <v>9</v>
      </c>
      <c r="D4" s="46">
        <f t="shared" si="0"/>
        <v>5</v>
      </c>
      <c r="E4" s="47">
        <f t="shared" si="0"/>
        <v>7</v>
      </c>
      <c r="F4" s="64">
        <f t="shared" si="0"/>
        <v>35</v>
      </c>
      <c r="G4" s="46">
        <f t="shared" si="0"/>
        <v>19</v>
      </c>
      <c r="H4" s="65">
        <f t="shared" si="0"/>
        <v>16</v>
      </c>
      <c r="I4" s="91">
        <f t="shared" ref="I4:I29" si="1">IFERROR(C4/(C4+F4)," ")</f>
        <v>0.20454545454545456</v>
      </c>
      <c r="J4" s="79">
        <f t="shared" ref="J4:J10" si="2">IFERROR(D4/(D4+G4)," ")</f>
        <v>0.20833333333333334</v>
      </c>
      <c r="K4" s="71">
        <f t="shared" ref="K4:K29" si="3">IFERROR(E4/(E4+H4)," ")</f>
        <v>0.30434782608695654</v>
      </c>
    </row>
    <row r="5" spans="1:11" x14ac:dyDescent="0.3">
      <c r="A5" s="15"/>
      <c r="B5" s="24" t="s">
        <v>2</v>
      </c>
      <c r="C5" s="36">
        <v>0</v>
      </c>
      <c r="D5" s="10">
        <v>1</v>
      </c>
      <c r="E5" s="16">
        <v>1</v>
      </c>
      <c r="F5" s="28">
        <v>5</v>
      </c>
      <c r="G5" s="10">
        <v>6</v>
      </c>
      <c r="H5" s="26">
        <v>2</v>
      </c>
      <c r="I5" s="92">
        <f t="shared" si="1"/>
        <v>0</v>
      </c>
      <c r="J5" s="80">
        <f t="shared" si="2"/>
        <v>0.14285714285714285</v>
      </c>
      <c r="K5" s="72">
        <f t="shared" si="3"/>
        <v>0.33333333333333331</v>
      </c>
    </row>
    <row r="6" spans="1:11" x14ac:dyDescent="0.3">
      <c r="A6" s="15"/>
      <c r="B6" s="24" t="s">
        <v>3</v>
      </c>
      <c r="C6" s="36">
        <v>2</v>
      </c>
      <c r="D6" s="10">
        <v>0</v>
      </c>
      <c r="E6" s="16">
        <v>2</v>
      </c>
      <c r="F6" s="28">
        <v>6</v>
      </c>
      <c r="G6" s="10">
        <v>3</v>
      </c>
      <c r="H6" s="26">
        <v>1</v>
      </c>
      <c r="I6" s="92">
        <f t="shared" si="1"/>
        <v>0.25</v>
      </c>
      <c r="J6" s="80">
        <f t="shared" si="2"/>
        <v>0</v>
      </c>
      <c r="K6" s="72">
        <f t="shared" si="3"/>
        <v>0.66666666666666663</v>
      </c>
    </row>
    <row r="7" spans="1:11" x14ac:dyDescent="0.3">
      <c r="A7" s="15"/>
      <c r="B7" s="24" t="s">
        <v>118</v>
      </c>
      <c r="C7" s="36">
        <v>0</v>
      </c>
      <c r="D7" s="10">
        <v>0</v>
      </c>
      <c r="E7" s="16">
        <v>0</v>
      </c>
      <c r="F7" s="28">
        <v>2</v>
      </c>
      <c r="G7" s="10">
        <v>0</v>
      </c>
      <c r="H7" s="26">
        <v>0</v>
      </c>
      <c r="I7" s="92">
        <f>IFERROR(C7/(C7+F7)," ")</f>
        <v>0</v>
      </c>
      <c r="J7" s="80" t="str">
        <f t="shared" si="2"/>
        <v xml:space="preserve"> </v>
      </c>
      <c r="K7" s="72" t="str">
        <f t="shared" si="3"/>
        <v xml:space="preserve"> </v>
      </c>
    </row>
    <row r="8" spans="1:11" x14ac:dyDescent="0.3">
      <c r="A8" s="15"/>
      <c r="B8" s="24" t="s">
        <v>4</v>
      </c>
      <c r="C8" s="36">
        <v>4</v>
      </c>
      <c r="D8" s="10">
        <v>2</v>
      </c>
      <c r="E8" s="16">
        <v>2</v>
      </c>
      <c r="F8" s="28">
        <v>10</v>
      </c>
      <c r="G8" s="10">
        <v>4</v>
      </c>
      <c r="H8" s="26">
        <v>4</v>
      </c>
      <c r="I8" s="92">
        <f t="shared" si="1"/>
        <v>0.2857142857142857</v>
      </c>
      <c r="J8" s="80">
        <f t="shared" si="2"/>
        <v>0.33333333333333331</v>
      </c>
      <c r="K8" s="72">
        <f t="shared" si="3"/>
        <v>0.33333333333333331</v>
      </c>
    </row>
    <row r="9" spans="1:11" x14ac:dyDescent="0.3">
      <c r="A9" s="15"/>
      <c r="B9" s="24" t="s">
        <v>5</v>
      </c>
      <c r="C9" s="36">
        <v>0</v>
      </c>
      <c r="D9" s="10">
        <v>0</v>
      </c>
      <c r="E9" s="16">
        <v>2</v>
      </c>
      <c r="F9" s="28">
        <v>6</v>
      </c>
      <c r="G9" s="10">
        <v>5</v>
      </c>
      <c r="H9" s="26">
        <v>8</v>
      </c>
      <c r="I9" s="92">
        <f t="shared" si="1"/>
        <v>0</v>
      </c>
      <c r="J9" s="80">
        <f>IFERROR(D9/(D9+G9)," ")</f>
        <v>0</v>
      </c>
      <c r="K9" s="72">
        <f t="shared" si="3"/>
        <v>0.2</v>
      </c>
    </row>
    <row r="10" spans="1:11" x14ac:dyDescent="0.3">
      <c r="A10" s="15"/>
      <c r="B10" s="24" t="s">
        <v>6</v>
      </c>
      <c r="C10" s="36">
        <v>2</v>
      </c>
      <c r="D10" s="10">
        <v>2</v>
      </c>
      <c r="E10" s="16">
        <v>0</v>
      </c>
      <c r="F10" s="28">
        <v>6</v>
      </c>
      <c r="G10" s="10">
        <v>1</v>
      </c>
      <c r="H10" s="26">
        <v>1</v>
      </c>
      <c r="I10" s="92">
        <f t="shared" si="1"/>
        <v>0.25</v>
      </c>
      <c r="J10" s="80">
        <f t="shared" si="2"/>
        <v>0.66666666666666663</v>
      </c>
      <c r="K10" s="72">
        <f t="shared" si="3"/>
        <v>0</v>
      </c>
    </row>
    <row r="11" spans="1:11" ht="15" thickBot="1" x14ac:dyDescent="0.35">
      <c r="A11" s="20"/>
      <c r="B11" s="25" t="s">
        <v>117</v>
      </c>
      <c r="C11" s="37">
        <v>1</v>
      </c>
      <c r="D11" s="21">
        <v>0</v>
      </c>
      <c r="E11" s="38">
        <v>0</v>
      </c>
      <c r="F11" s="29">
        <v>0</v>
      </c>
      <c r="G11" s="21">
        <v>0</v>
      </c>
      <c r="H11" s="27">
        <v>0</v>
      </c>
      <c r="I11" s="93">
        <f t="shared" si="1"/>
        <v>1</v>
      </c>
      <c r="J11" s="81" t="str">
        <f t="shared" ref="J11:J29" si="4">IFERROR(D11/(D11+G11)," ")</f>
        <v xml:space="preserve"> </v>
      </c>
      <c r="K11" s="73" t="str">
        <f t="shared" si="3"/>
        <v xml:space="preserve"> </v>
      </c>
    </row>
    <row r="12" spans="1:11" s="2" customFormat="1" x14ac:dyDescent="0.3">
      <c r="A12" s="43" t="s">
        <v>8</v>
      </c>
      <c r="B12" s="44" t="s">
        <v>18</v>
      </c>
      <c r="C12" s="45">
        <f>SUM(C13:C21)</f>
        <v>4</v>
      </c>
      <c r="D12" s="46">
        <f t="shared" ref="D12:H12" si="5">SUM(D13:D21)</f>
        <v>5</v>
      </c>
      <c r="E12" s="47">
        <f t="shared" si="5"/>
        <v>4</v>
      </c>
      <c r="F12" s="64">
        <f t="shared" si="5"/>
        <v>39</v>
      </c>
      <c r="G12" s="46">
        <f t="shared" si="5"/>
        <v>24</v>
      </c>
      <c r="H12" s="65">
        <f t="shared" si="5"/>
        <v>26</v>
      </c>
      <c r="I12" s="91">
        <f t="shared" si="1"/>
        <v>9.3023255813953487E-2</v>
      </c>
      <c r="J12" s="79">
        <f t="shared" si="4"/>
        <v>0.17241379310344829</v>
      </c>
      <c r="K12" s="71">
        <f t="shared" si="3"/>
        <v>0.13333333333333333</v>
      </c>
    </row>
    <row r="13" spans="1:11" x14ac:dyDescent="0.3">
      <c r="A13" s="15"/>
      <c r="B13" s="24" t="s">
        <v>9</v>
      </c>
      <c r="C13" s="36">
        <v>1</v>
      </c>
      <c r="D13" s="10">
        <v>1</v>
      </c>
      <c r="E13" s="16">
        <v>1</v>
      </c>
      <c r="F13" s="28">
        <v>4</v>
      </c>
      <c r="G13" s="10">
        <v>5</v>
      </c>
      <c r="H13" s="26">
        <v>3</v>
      </c>
      <c r="I13" s="92">
        <f t="shared" si="1"/>
        <v>0.2</v>
      </c>
      <c r="J13" s="80">
        <f t="shared" si="4"/>
        <v>0.16666666666666666</v>
      </c>
      <c r="K13" s="72">
        <f t="shared" si="3"/>
        <v>0.25</v>
      </c>
    </row>
    <row r="14" spans="1:11" x14ac:dyDescent="0.3">
      <c r="A14" s="15"/>
      <c r="B14" s="24" t="s">
        <v>10</v>
      </c>
      <c r="C14" s="36">
        <v>2</v>
      </c>
      <c r="D14" s="10">
        <v>0</v>
      </c>
      <c r="E14" s="16">
        <v>0</v>
      </c>
      <c r="F14" s="28">
        <v>6</v>
      </c>
      <c r="G14" s="10">
        <v>2</v>
      </c>
      <c r="H14" s="26">
        <v>4</v>
      </c>
      <c r="I14" s="92">
        <f t="shared" si="1"/>
        <v>0.25</v>
      </c>
      <c r="J14" s="80">
        <f t="shared" si="4"/>
        <v>0</v>
      </c>
      <c r="K14" s="72">
        <f t="shared" si="3"/>
        <v>0</v>
      </c>
    </row>
    <row r="15" spans="1:11" x14ac:dyDescent="0.3">
      <c r="A15" s="15"/>
      <c r="B15" s="24" t="s">
        <v>11</v>
      </c>
      <c r="C15" s="36">
        <v>1</v>
      </c>
      <c r="D15" s="10">
        <v>1</v>
      </c>
      <c r="E15" s="16">
        <v>2</v>
      </c>
      <c r="F15" s="28">
        <v>3</v>
      </c>
      <c r="G15" s="10">
        <v>7</v>
      </c>
      <c r="H15" s="26">
        <v>2</v>
      </c>
      <c r="I15" s="92">
        <f t="shared" si="1"/>
        <v>0.25</v>
      </c>
      <c r="J15" s="80">
        <f t="shared" si="4"/>
        <v>0.125</v>
      </c>
      <c r="K15" s="72">
        <f t="shared" si="3"/>
        <v>0.5</v>
      </c>
    </row>
    <row r="16" spans="1:11" x14ac:dyDescent="0.3">
      <c r="A16" s="15"/>
      <c r="B16" s="24" t="s">
        <v>119</v>
      </c>
      <c r="C16" s="36">
        <v>0</v>
      </c>
      <c r="D16" s="10">
        <v>0</v>
      </c>
      <c r="E16" s="16">
        <v>0</v>
      </c>
      <c r="F16" s="28">
        <v>2</v>
      </c>
      <c r="G16" s="10">
        <v>0</v>
      </c>
      <c r="H16" s="26">
        <v>0</v>
      </c>
      <c r="I16" s="92">
        <f t="shared" si="1"/>
        <v>0</v>
      </c>
      <c r="J16" s="80" t="str">
        <f t="shared" si="4"/>
        <v xml:space="preserve"> </v>
      </c>
      <c r="K16" s="72" t="str">
        <f t="shared" si="3"/>
        <v xml:space="preserve"> </v>
      </c>
    </row>
    <row r="17" spans="1:17" x14ac:dyDescent="0.3">
      <c r="A17" s="15"/>
      <c r="B17" s="24" t="s">
        <v>12</v>
      </c>
      <c r="C17" s="36">
        <v>0</v>
      </c>
      <c r="D17" s="10">
        <v>2</v>
      </c>
      <c r="E17" s="16">
        <v>0</v>
      </c>
      <c r="F17" s="28">
        <v>3</v>
      </c>
      <c r="G17" s="10">
        <v>2</v>
      </c>
      <c r="H17" s="26">
        <v>1</v>
      </c>
      <c r="I17" s="92">
        <f t="shared" si="1"/>
        <v>0</v>
      </c>
      <c r="J17" s="80">
        <f t="shared" si="4"/>
        <v>0.5</v>
      </c>
      <c r="K17" s="72">
        <f t="shared" si="3"/>
        <v>0</v>
      </c>
    </row>
    <row r="18" spans="1:17" x14ac:dyDescent="0.3">
      <c r="A18" s="15"/>
      <c r="B18" s="24" t="s">
        <v>120</v>
      </c>
      <c r="C18" s="36">
        <v>0</v>
      </c>
      <c r="D18" s="10">
        <v>0</v>
      </c>
      <c r="E18" s="16">
        <v>0</v>
      </c>
      <c r="F18" s="28">
        <v>0</v>
      </c>
      <c r="G18" s="10">
        <v>1</v>
      </c>
      <c r="H18" s="26">
        <v>0</v>
      </c>
      <c r="I18" s="92" t="str">
        <f t="shared" si="1"/>
        <v xml:space="preserve"> </v>
      </c>
      <c r="J18" s="80">
        <f t="shared" si="4"/>
        <v>0</v>
      </c>
      <c r="K18" s="72" t="str">
        <f t="shared" si="3"/>
        <v xml:space="preserve"> </v>
      </c>
    </row>
    <row r="19" spans="1:17" x14ac:dyDescent="0.3">
      <c r="A19" s="15"/>
      <c r="B19" s="24" t="s">
        <v>13</v>
      </c>
      <c r="C19" s="36">
        <v>0</v>
      </c>
      <c r="D19" s="10">
        <v>0</v>
      </c>
      <c r="E19" s="16">
        <v>0</v>
      </c>
      <c r="F19" s="28">
        <v>11</v>
      </c>
      <c r="G19" s="10">
        <v>5</v>
      </c>
      <c r="H19" s="26">
        <v>5</v>
      </c>
      <c r="I19" s="92">
        <f t="shared" si="1"/>
        <v>0</v>
      </c>
      <c r="J19" s="80">
        <f t="shared" si="4"/>
        <v>0</v>
      </c>
      <c r="K19" s="72">
        <f t="shared" si="3"/>
        <v>0</v>
      </c>
    </row>
    <row r="20" spans="1:17" x14ac:dyDescent="0.3">
      <c r="A20" s="15"/>
      <c r="B20" s="24" t="s">
        <v>14</v>
      </c>
      <c r="C20" s="36">
        <v>0</v>
      </c>
      <c r="D20" s="10">
        <v>1</v>
      </c>
      <c r="E20" s="16">
        <v>1</v>
      </c>
      <c r="F20" s="28">
        <v>9</v>
      </c>
      <c r="G20" s="10">
        <v>2</v>
      </c>
      <c r="H20" s="26">
        <v>11</v>
      </c>
      <c r="I20" s="92">
        <f t="shared" si="1"/>
        <v>0</v>
      </c>
      <c r="J20" s="80">
        <f t="shared" si="4"/>
        <v>0.33333333333333331</v>
      </c>
      <c r="K20" s="72">
        <f t="shared" si="3"/>
        <v>8.3333333333333329E-2</v>
      </c>
    </row>
    <row r="21" spans="1:17" ht="15" thickBot="1" x14ac:dyDescent="0.35">
      <c r="A21" s="20"/>
      <c r="B21" s="25" t="s">
        <v>7</v>
      </c>
      <c r="C21" s="37">
        <v>0</v>
      </c>
      <c r="D21" s="21">
        <v>0</v>
      </c>
      <c r="E21" s="38">
        <v>0</v>
      </c>
      <c r="F21" s="29">
        <v>1</v>
      </c>
      <c r="G21" s="21">
        <v>0</v>
      </c>
      <c r="H21" s="27">
        <v>0</v>
      </c>
      <c r="I21" s="93">
        <f t="shared" si="1"/>
        <v>0</v>
      </c>
      <c r="J21" s="81" t="str">
        <f t="shared" si="4"/>
        <v xml:space="preserve"> </v>
      </c>
      <c r="K21" s="73" t="str">
        <f t="shared" si="3"/>
        <v xml:space="preserve"> </v>
      </c>
    </row>
    <row r="22" spans="1:17" s="2" customFormat="1" x14ac:dyDescent="0.3">
      <c r="A22" s="43" t="s">
        <v>19</v>
      </c>
      <c r="B22" s="44" t="s">
        <v>18</v>
      </c>
      <c r="C22" s="45">
        <f>SUM(C23)</f>
        <v>3</v>
      </c>
      <c r="D22" s="46">
        <f t="shared" ref="D22:H22" si="6">SUM(D23)</f>
        <v>1</v>
      </c>
      <c r="E22" s="47">
        <f t="shared" si="6"/>
        <v>0</v>
      </c>
      <c r="F22" s="64">
        <f t="shared" si="6"/>
        <v>1</v>
      </c>
      <c r="G22" s="46">
        <f t="shared" si="6"/>
        <v>0</v>
      </c>
      <c r="H22" s="65">
        <f t="shared" si="6"/>
        <v>0</v>
      </c>
      <c r="I22" s="91">
        <f t="shared" si="1"/>
        <v>0.75</v>
      </c>
      <c r="J22" s="79">
        <f t="shared" si="4"/>
        <v>1</v>
      </c>
      <c r="K22" s="71" t="str">
        <f t="shared" si="3"/>
        <v xml:space="preserve"> </v>
      </c>
    </row>
    <row r="23" spans="1:17" ht="15" thickBot="1" x14ac:dyDescent="0.35">
      <c r="A23" s="20"/>
      <c r="B23" s="25" t="s">
        <v>121</v>
      </c>
      <c r="C23" s="37">
        <v>3</v>
      </c>
      <c r="D23" s="21">
        <v>1</v>
      </c>
      <c r="E23" s="38">
        <v>0</v>
      </c>
      <c r="F23" s="29">
        <v>1</v>
      </c>
      <c r="G23" s="21">
        <v>0</v>
      </c>
      <c r="H23" s="27">
        <v>0</v>
      </c>
      <c r="I23" s="93">
        <f t="shared" si="1"/>
        <v>0.75</v>
      </c>
      <c r="J23" s="81">
        <f t="shared" si="4"/>
        <v>1</v>
      </c>
      <c r="K23" s="73" t="str">
        <f t="shared" si="3"/>
        <v xml:space="preserve"> </v>
      </c>
    </row>
    <row r="24" spans="1:17" s="2" customFormat="1" x14ac:dyDescent="0.3">
      <c r="A24" s="43" t="s">
        <v>34</v>
      </c>
      <c r="B24" s="44" t="s">
        <v>18</v>
      </c>
      <c r="C24" s="45">
        <f t="shared" ref="C24:H24" si="7">SUM(C25:C29)</f>
        <v>8</v>
      </c>
      <c r="D24" s="46">
        <f t="shared" si="7"/>
        <v>13</v>
      </c>
      <c r="E24" s="47">
        <f t="shared" si="7"/>
        <v>12</v>
      </c>
      <c r="F24" s="64">
        <f t="shared" si="7"/>
        <v>11</v>
      </c>
      <c r="G24" s="46">
        <f t="shared" si="7"/>
        <v>13</v>
      </c>
      <c r="H24" s="65">
        <f t="shared" si="7"/>
        <v>11</v>
      </c>
      <c r="I24" s="91">
        <f>IFERROR(C24/(C24+F24)," ")</f>
        <v>0.42105263157894735</v>
      </c>
      <c r="J24" s="79">
        <f t="shared" si="4"/>
        <v>0.5</v>
      </c>
      <c r="K24" s="71">
        <f t="shared" si="3"/>
        <v>0.52173913043478259</v>
      </c>
    </row>
    <row r="25" spans="1:17" s="204" customFormat="1" x14ac:dyDescent="0.3">
      <c r="A25" s="15"/>
      <c r="B25" s="24" t="s">
        <v>122</v>
      </c>
      <c r="C25" s="36">
        <v>0</v>
      </c>
      <c r="D25" s="10">
        <v>2</v>
      </c>
      <c r="E25" s="16">
        <v>3</v>
      </c>
      <c r="F25" s="28">
        <v>5</v>
      </c>
      <c r="G25" s="10">
        <v>4</v>
      </c>
      <c r="H25" s="26">
        <v>4</v>
      </c>
      <c r="I25" s="92">
        <f t="shared" si="1"/>
        <v>0</v>
      </c>
      <c r="J25" s="80">
        <f t="shared" si="4"/>
        <v>0.33333333333333331</v>
      </c>
      <c r="K25" s="72">
        <f t="shared" si="3"/>
        <v>0.42857142857142855</v>
      </c>
    </row>
    <row r="26" spans="1:17" s="204" customFormat="1" x14ac:dyDescent="0.3">
      <c r="A26" s="15"/>
      <c r="B26" s="39" t="s">
        <v>37</v>
      </c>
      <c r="C26" s="40">
        <v>2</v>
      </c>
      <c r="D26" s="41">
        <v>0</v>
      </c>
      <c r="E26" s="42">
        <v>0</v>
      </c>
      <c r="F26" s="69">
        <v>1</v>
      </c>
      <c r="G26" s="41">
        <v>2</v>
      </c>
      <c r="H26" s="233">
        <v>2</v>
      </c>
      <c r="I26" s="234">
        <f t="shared" si="1"/>
        <v>0.66666666666666663</v>
      </c>
      <c r="J26" s="83">
        <f t="shared" si="4"/>
        <v>0</v>
      </c>
      <c r="K26" s="235">
        <f t="shared" si="3"/>
        <v>0</v>
      </c>
    </row>
    <row r="27" spans="1:17" s="204" customFormat="1" x14ac:dyDescent="0.3">
      <c r="A27" s="15"/>
      <c r="B27" s="39" t="s">
        <v>38</v>
      </c>
      <c r="C27" s="40">
        <v>1</v>
      </c>
      <c r="D27" s="41">
        <v>3</v>
      </c>
      <c r="E27" s="42">
        <v>2</v>
      </c>
      <c r="F27" s="69">
        <v>1</v>
      </c>
      <c r="G27" s="41">
        <v>4</v>
      </c>
      <c r="H27" s="233">
        <v>2</v>
      </c>
      <c r="I27" s="234">
        <f t="shared" si="1"/>
        <v>0.5</v>
      </c>
      <c r="J27" s="83">
        <f t="shared" si="4"/>
        <v>0.42857142857142855</v>
      </c>
      <c r="K27" s="235">
        <f t="shared" si="3"/>
        <v>0.5</v>
      </c>
    </row>
    <row r="28" spans="1:17" s="204" customFormat="1" x14ac:dyDescent="0.3">
      <c r="A28" s="15"/>
      <c r="B28" s="39" t="s">
        <v>35</v>
      </c>
      <c r="C28" s="40">
        <v>4</v>
      </c>
      <c r="D28" s="41">
        <v>5</v>
      </c>
      <c r="E28" s="42">
        <v>5</v>
      </c>
      <c r="F28" s="69">
        <v>1</v>
      </c>
      <c r="G28" s="41">
        <v>3</v>
      </c>
      <c r="H28" s="233">
        <v>2</v>
      </c>
      <c r="I28" s="234">
        <f t="shared" si="1"/>
        <v>0.8</v>
      </c>
      <c r="J28" s="83">
        <f t="shared" si="4"/>
        <v>0.625</v>
      </c>
      <c r="K28" s="235">
        <f t="shared" si="3"/>
        <v>0.7142857142857143</v>
      </c>
    </row>
    <row r="29" spans="1:17" s="204" customFormat="1" ht="15" thickBot="1" x14ac:dyDescent="0.35">
      <c r="A29" s="20"/>
      <c r="B29" s="25" t="s">
        <v>39</v>
      </c>
      <c r="C29" s="37">
        <v>1</v>
      </c>
      <c r="D29" s="21">
        <v>3</v>
      </c>
      <c r="E29" s="38">
        <v>2</v>
      </c>
      <c r="F29" s="29">
        <v>3</v>
      </c>
      <c r="G29" s="21">
        <v>0</v>
      </c>
      <c r="H29" s="27">
        <v>1</v>
      </c>
      <c r="I29" s="93">
        <f t="shared" si="1"/>
        <v>0.25</v>
      </c>
      <c r="J29" s="81">
        <f t="shared" si="4"/>
        <v>1</v>
      </c>
      <c r="K29" s="73">
        <f t="shared" si="3"/>
        <v>0.66666666666666663</v>
      </c>
    </row>
    <row r="31" spans="1:17" s="3" customFormat="1" ht="16.2" thickBot="1" x14ac:dyDescent="0.35">
      <c r="A31" s="3" t="s">
        <v>32</v>
      </c>
    </row>
    <row r="32" spans="1:17" s="4" customFormat="1" ht="13.8" x14ac:dyDescent="0.3">
      <c r="A32" s="11"/>
      <c r="B32" s="12"/>
      <c r="C32" s="495" t="s">
        <v>23</v>
      </c>
      <c r="D32" s="494"/>
      <c r="E32" s="496"/>
      <c r="F32" s="494" t="s">
        <v>27</v>
      </c>
      <c r="G32" s="494"/>
      <c r="H32" s="494"/>
      <c r="I32" s="495" t="s">
        <v>28</v>
      </c>
      <c r="J32" s="494"/>
      <c r="K32" s="496"/>
      <c r="L32" s="494" t="s">
        <v>29</v>
      </c>
      <c r="M32" s="494"/>
      <c r="N32" s="494"/>
      <c r="O32" s="491" t="s">
        <v>26</v>
      </c>
      <c r="P32" s="492"/>
      <c r="Q32" s="493"/>
    </row>
    <row r="33" spans="1:17" s="6" customFormat="1" ht="28.2" thickBot="1" x14ac:dyDescent="0.35">
      <c r="A33" s="13"/>
      <c r="B33" s="14"/>
      <c r="C33" s="34" t="s">
        <v>0</v>
      </c>
      <c r="D33" s="31" t="s">
        <v>21</v>
      </c>
      <c r="E33" s="35" t="s">
        <v>22</v>
      </c>
      <c r="F33" s="33" t="s">
        <v>0</v>
      </c>
      <c r="G33" s="31" t="s">
        <v>21</v>
      </c>
      <c r="H33" s="32" t="s">
        <v>22</v>
      </c>
      <c r="I33" s="34" t="s">
        <v>0</v>
      </c>
      <c r="J33" s="31" t="s">
        <v>21</v>
      </c>
      <c r="K33" s="35" t="s">
        <v>22</v>
      </c>
      <c r="L33" s="33" t="s">
        <v>0</v>
      </c>
      <c r="M33" s="31" t="s">
        <v>25</v>
      </c>
      <c r="N33" s="32" t="s">
        <v>22</v>
      </c>
      <c r="O33" s="89" t="s">
        <v>0</v>
      </c>
      <c r="P33" s="78" t="s">
        <v>25</v>
      </c>
      <c r="Q33" s="90" t="s">
        <v>22</v>
      </c>
    </row>
    <row r="34" spans="1:17" s="55" customFormat="1" ht="13.8" x14ac:dyDescent="0.3">
      <c r="A34" s="43" t="s">
        <v>1</v>
      </c>
      <c r="B34" s="44" t="s">
        <v>18</v>
      </c>
      <c r="C34" s="45">
        <f t="shared" ref="C34:N34" si="8">SUM(C35:C41)</f>
        <v>16</v>
      </c>
      <c r="D34" s="46">
        <f t="shared" si="8"/>
        <v>11</v>
      </c>
      <c r="E34" s="47">
        <f t="shared" si="8"/>
        <v>7</v>
      </c>
      <c r="F34" s="64">
        <f t="shared" si="8"/>
        <v>2</v>
      </c>
      <c r="G34" s="236">
        <f t="shared" si="8"/>
        <v>0</v>
      </c>
      <c r="H34" s="237">
        <f t="shared" si="8"/>
        <v>0</v>
      </c>
      <c r="I34" s="238">
        <f t="shared" si="8"/>
        <v>0</v>
      </c>
      <c r="J34" s="236">
        <f t="shared" si="8"/>
        <v>1</v>
      </c>
      <c r="K34" s="239">
        <f t="shared" si="8"/>
        <v>1</v>
      </c>
      <c r="L34" s="240">
        <f t="shared" si="8"/>
        <v>1</v>
      </c>
      <c r="M34" s="236">
        <f t="shared" si="8"/>
        <v>1</v>
      </c>
      <c r="N34" s="237">
        <f t="shared" si="8"/>
        <v>0</v>
      </c>
      <c r="O34" s="91">
        <f t="shared" ref="O34:Q39" si="9">IFERROR((C34+F34+I34+L34)/(C34+F34+I34+L34+C62), " ")</f>
        <v>0.43181818181818182</v>
      </c>
      <c r="P34" s="79">
        <f t="shared" si="9"/>
        <v>0.54166666666666663</v>
      </c>
      <c r="Q34" s="71">
        <f t="shared" si="9"/>
        <v>0.5</v>
      </c>
    </row>
    <row r="35" spans="1:17" s="4" customFormat="1" ht="13.8" x14ac:dyDescent="0.3">
      <c r="A35" s="15"/>
      <c r="B35" s="24" t="s">
        <v>2</v>
      </c>
      <c r="C35" s="36">
        <v>3</v>
      </c>
      <c r="D35" s="10">
        <v>4</v>
      </c>
      <c r="E35" s="16">
        <v>2</v>
      </c>
      <c r="F35" s="28">
        <v>0</v>
      </c>
      <c r="G35" s="241">
        <v>0</v>
      </c>
      <c r="H35" s="242">
        <v>0</v>
      </c>
      <c r="I35" s="243">
        <v>0</v>
      </c>
      <c r="J35" s="241">
        <v>1</v>
      </c>
      <c r="K35" s="244">
        <v>0</v>
      </c>
      <c r="L35" s="245">
        <v>0</v>
      </c>
      <c r="M35" s="241">
        <v>0</v>
      </c>
      <c r="N35" s="242">
        <v>0</v>
      </c>
      <c r="O35" s="92">
        <f t="shared" si="9"/>
        <v>0.6</v>
      </c>
      <c r="P35" s="80">
        <f t="shared" si="9"/>
        <v>0.7142857142857143</v>
      </c>
      <c r="Q35" s="72">
        <f t="shared" si="9"/>
        <v>0.66666666666666663</v>
      </c>
    </row>
    <row r="36" spans="1:17" s="4" customFormat="1" ht="13.8" x14ac:dyDescent="0.3">
      <c r="A36" s="15"/>
      <c r="B36" s="24" t="s">
        <v>3</v>
      </c>
      <c r="C36" s="36">
        <v>3</v>
      </c>
      <c r="D36" s="10">
        <v>2</v>
      </c>
      <c r="E36" s="16">
        <v>2</v>
      </c>
      <c r="F36" s="28">
        <v>0</v>
      </c>
      <c r="G36" s="241">
        <v>0</v>
      </c>
      <c r="H36" s="242">
        <v>0</v>
      </c>
      <c r="I36" s="243">
        <v>0</v>
      </c>
      <c r="J36" s="241">
        <v>0</v>
      </c>
      <c r="K36" s="244">
        <v>0</v>
      </c>
      <c r="L36" s="245">
        <v>0</v>
      </c>
      <c r="M36" s="241">
        <v>0</v>
      </c>
      <c r="N36" s="242">
        <v>0</v>
      </c>
      <c r="O36" s="92">
        <f t="shared" si="9"/>
        <v>0.375</v>
      </c>
      <c r="P36" s="80">
        <f t="shared" si="9"/>
        <v>0.66666666666666663</v>
      </c>
      <c r="Q36" s="72">
        <f t="shared" si="9"/>
        <v>0.66666666666666663</v>
      </c>
    </row>
    <row r="37" spans="1:17" s="4" customFormat="1" ht="13.8" x14ac:dyDescent="0.3">
      <c r="A37" s="15"/>
      <c r="B37" s="24" t="s">
        <v>118</v>
      </c>
      <c r="C37" s="36">
        <v>0</v>
      </c>
      <c r="D37" s="10">
        <v>0</v>
      </c>
      <c r="E37" s="16">
        <v>0</v>
      </c>
      <c r="F37" s="28">
        <v>0</v>
      </c>
      <c r="G37" s="241">
        <v>0</v>
      </c>
      <c r="H37" s="242">
        <v>0</v>
      </c>
      <c r="I37" s="243">
        <v>0</v>
      </c>
      <c r="J37" s="241">
        <v>0</v>
      </c>
      <c r="K37" s="244">
        <v>0</v>
      </c>
      <c r="L37" s="245">
        <v>0</v>
      </c>
      <c r="M37" s="241">
        <v>0</v>
      </c>
      <c r="N37" s="242">
        <v>0</v>
      </c>
      <c r="O37" s="92">
        <f t="shared" si="9"/>
        <v>0</v>
      </c>
      <c r="P37" s="80" t="str">
        <f t="shared" si="9"/>
        <v xml:space="preserve"> </v>
      </c>
      <c r="Q37" s="72" t="str">
        <f t="shared" si="9"/>
        <v xml:space="preserve"> </v>
      </c>
    </row>
    <row r="38" spans="1:17" s="4" customFormat="1" ht="13.8" x14ac:dyDescent="0.3">
      <c r="A38" s="15"/>
      <c r="B38" s="24" t="s">
        <v>4</v>
      </c>
      <c r="C38" s="36">
        <v>7</v>
      </c>
      <c r="D38" s="10">
        <v>3</v>
      </c>
      <c r="E38" s="16">
        <v>2</v>
      </c>
      <c r="F38" s="28">
        <v>2</v>
      </c>
      <c r="G38" s="241">
        <v>0</v>
      </c>
      <c r="H38" s="242">
        <v>0</v>
      </c>
      <c r="I38" s="243">
        <v>0</v>
      </c>
      <c r="J38" s="241">
        <v>0</v>
      </c>
      <c r="K38" s="244">
        <v>0</v>
      </c>
      <c r="L38" s="245">
        <v>0</v>
      </c>
      <c r="M38" s="241">
        <v>0</v>
      </c>
      <c r="N38" s="242">
        <v>0</v>
      </c>
      <c r="O38" s="92">
        <f t="shared" si="9"/>
        <v>0.6428571428571429</v>
      </c>
      <c r="P38" s="80">
        <f t="shared" si="9"/>
        <v>0.5</v>
      </c>
      <c r="Q38" s="72">
        <f t="shared" si="9"/>
        <v>0.66666666666666663</v>
      </c>
    </row>
    <row r="39" spans="1:17" s="4" customFormat="1" ht="13.8" x14ac:dyDescent="0.3">
      <c r="A39" s="15"/>
      <c r="B39" s="24" t="s">
        <v>5</v>
      </c>
      <c r="C39" s="36">
        <v>0</v>
      </c>
      <c r="D39" s="10">
        <v>2</v>
      </c>
      <c r="E39" s="16">
        <v>1</v>
      </c>
      <c r="F39" s="28">
        <v>0</v>
      </c>
      <c r="G39" s="241">
        <v>0</v>
      </c>
      <c r="H39" s="242">
        <v>0</v>
      </c>
      <c r="I39" s="243">
        <v>0</v>
      </c>
      <c r="J39" s="241">
        <v>0</v>
      </c>
      <c r="K39" s="244">
        <v>1</v>
      </c>
      <c r="L39" s="245">
        <v>0</v>
      </c>
      <c r="M39" s="241">
        <v>0</v>
      </c>
      <c r="N39" s="242">
        <v>0</v>
      </c>
      <c r="O39" s="92">
        <f t="shared" si="9"/>
        <v>0</v>
      </c>
      <c r="P39" s="80">
        <f t="shared" si="9"/>
        <v>0.4</v>
      </c>
      <c r="Q39" s="72">
        <f t="shared" si="9"/>
        <v>0.2857142857142857</v>
      </c>
    </row>
    <row r="40" spans="1:17" s="4" customFormat="1" ht="13.8" x14ac:dyDescent="0.3">
      <c r="A40" s="15"/>
      <c r="B40" s="24" t="s">
        <v>6</v>
      </c>
      <c r="C40" s="36">
        <v>3</v>
      </c>
      <c r="D40" s="10">
        <v>0</v>
      </c>
      <c r="E40" s="16">
        <v>0</v>
      </c>
      <c r="F40" s="28">
        <v>0</v>
      </c>
      <c r="G40" s="241">
        <v>0</v>
      </c>
      <c r="H40" s="242">
        <v>0</v>
      </c>
      <c r="I40" s="243">
        <v>0</v>
      </c>
      <c r="J40" s="241">
        <v>0</v>
      </c>
      <c r="K40" s="244">
        <v>0</v>
      </c>
      <c r="L40" s="245">
        <v>0</v>
      </c>
      <c r="M40" s="241">
        <v>1</v>
      </c>
      <c r="N40" s="242">
        <v>0</v>
      </c>
      <c r="O40" s="92">
        <f>IFERROR((C40+F40+I40+L40)/(C40+F40+I40+L40+C68), " ")</f>
        <v>0.375</v>
      </c>
      <c r="P40" s="80">
        <f t="shared" ref="P40" si="10">IFERROR((D40+G40+J40+M40)/(D40+G40+J40+M40+D68), " ")</f>
        <v>0.33333333333333331</v>
      </c>
      <c r="Q40" s="72" t="str">
        <f t="shared" ref="Q40" si="11">IFERROR((E40+H40+K40+N40)/(E40+H40+K40+N40+E68), " ")</f>
        <v xml:space="preserve"> </v>
      </c>
    </row>
    <row r="41" spans="1:17" s="4" customFormat="1" thickBot="1" x14ac:dyDescent="0.35">
      <c r="A41" s="20"/>
      <c r="B41" s="25" t="s">
        <v>117</v>
      </c>
      <c r="C41" s="37">
        <v>0</v>
      </c>
      <c r="D41" s="21">
        <v>0</v>
      </c>
      <c r="E41" s="38">
        <v>0</v>
      </c>
      <c r="F41" s="29">
        <v>0</v>
      </c>
      <c r="G41" s="249">
        <v>0</v>
      </c>
      <c r="H41" s="250">
        <v>0</v>
      </c>
      <c r="I41" s="251">
        <v>0</v>
      </c>
      <c r="J41" s="249">
        <v>0</v>
      </c>
      <c r="K41" s="252">
        <v>0</v>
      </c>
      <c r="L41" s="253">
        <v>1</v>
      </c>
      <c r="M41" s="249">
        <v>0</v>
      </c>
      <c r="N41" s="250">
        <v>0</v>
      </c>
      <c r="O41" s="93">
        <f t="shared" ref="O41:O55" si="12">IFERROR((C41+F41+I41+L41)/(C41+F41+I41+L41+C69), " ")</f>
        <v>1</v>
      </c>
      <c r="P41" s="81" t="str">
        <f t="shared" ref="P41:P55" si="13">IFERROR((D41+G41+J41+M41)/(D41+G41+J41+M41+D69), " ")</f>
        <v xml:space="preserve"> </v>
      </c>
      <c r="Q41" s="73" t="str">
        <f t="shared" ref="Q41:Q55" si="14">IFERROR((E41+H41+K41+N41)/(E41+H41+K41+N41+E69), " ")</f>
        <v xml:space="preserve"> </v>
      </c>
    </row>
    <row r="42" spans="1:17" s="55" customFormat="1" ht="13.8" x14ac:dyDescent="0.3">
      <c r="A42" s="43" t="s">
        <v>8</v>
      </c>
      <c r="B42" s="44" t="s">
        <v>18</v>
      </c>
      <c r="C42" s="45">
        <f>SUM(C43:C51)</f>
        <v>12</v>
      </c>
      <c r="D42" s="46">
        <f t="shared" ref="D42:N42" si="15">SUM(D43:D51)</f>
        <v>9</v>
      </c>
      <c r="E42" s="47">
        <f t="shared" si="15"/>
        <v>8</v>
      </c>
      <c r="F42" s="64">
        <f t="shared" si="15"/>
        <v>0</v>
      </c>
      <c r="G42" s="236">
        <f t="shared" si="15"/>
        <v>0</v>
      </c>
      <c r="H42" s="237">
        <f t="shared" si="15"/>
        <v>1</v>
      </c>
      <c r="I42" s="238">
        <f t="shared" si="15"/>
        <v>2</v>
      </c>
      <c r="J42" s="236">
        <f t="shared" si="15"/>
        <v>1</v>
      </c>
      <c r="K42" s="239">
        <f t="shared" si="15"/>
        <v>0</v>
      </c>
      <c r="L42" s="240">
        <f t="shared" si="15"/>
        <v>0</v>
      </c>
      <c r="M42" s="236">
        <f t="shared" si="15"/>
        <v>1</v>
      </c>
      <c r="N42" s="237">
        <f t="shared" si="15"/>
        <v>0</v>
      </c>
      <c r="O42" s="91">
        <f t="shared" si="12"/>
        <v>0.33333333333333331</v>
      </c>
      <c r="P42" s="79">
        <f t="shared" si="13"/>
        <v>0.37931034482758619</v>
      </c>
      <c r="Q42" s="71">
        <f t="shared" si="14"/>
        <v>0.42857142857142855</v>
      </c>
    </row>
    <row r="43" spans="1:17" s="4" customFormat="1" ht="13.8" x14ac:dyDescent="0.3">
      <c r="A43" s="15"/>
      <c r="B43" s="24" t="s">
        <v>9</v>
      </c>
      <c r="C43" s="36">
        <v>1</v>
      </c>
      <c r="D43" s="10">
        <v>0</v>
      </c>
      <c r="E43" s="16">
        <v>0</v>
      </c>
      <c r="F43" s="28">
        <v>0</v>
      </c>
      <c r="G43" s="241">
        <v>0</v>
      </c>
      <c r="H43" s="242">
        <v>0</v>
      </c>
      <c r="I43" s="243">
        <v>1</v>
      </c>
      <c r="J43" s="241">
        <v>0</v>
      </c>
      <c r="K43" s="244">
        <v>0</v>
      </c>
      <c r="L43" s="245">
        <v>0</v>
      </c>
      <c r="M43" s="241">
        <v>0</v>
      </c>
      <c r="N43" s="242">
        <v>0</v>
      </c>
      <c r="O43" s="92">
        <f t="shared" si="12"/>
        <v>0.4</v>
      </c>
      <c r="P43" s="80">
        <f t="shared" si="13"/>
        <v>0</v>
      </c>
      <c r="Q43" s="72">
        <f t="shared" si="14"/>
        <v>0</v>
      </c>
    </row>
    <row r="44" spans="1:17" s="4" customFormat="1" ht="13.8" x14ac:dyDescent="0.3">
      <c r="A44" s="15"/>
      <c r="B44" s="24" t="s">
        <v>10</v>
      </c>
      <c r="C44" s="36">
        <v>3</v>
      </c>
      <c r="D44" s="10">
        <v>1</v>
      </c>
      <c r="E44" s="16">
        <v>1</v>
      </c>
      <c r="F44" s="28">
        <v>0</v>
      </c>
      <c r="G44" s="241">
        <v>0</v>
      </c>
      <c r="H44" s="242">
        <v>0</v>
      </c>
      <c r="I44" s="243">
        <v>0</v>
      </c>
      <c r="J44" s="241">
        <v>0</v>
      </c>
      <c r="K44" s="244">
        <v>0</v>
      </c>
      <c r="L44" s="245">
        <v>0</v>
      </c>
      <c r="M44" s="241">
        <v>0</v>
      </c>
      <c r="N44" s="242">
        <v>0</v>
      </c>
      <c r="O44" s="92">
        <f t="shared" si="12"/>
        <v>0.42857142857142855</v>
      </c>
      <c r="P44" s="80">
        <f t="shared" si="13"/>
        <v>0.5</v>
      </c>
      <c r="Q44" s="72">
        <f t="shared" si="14"/>
        <v>0.5</v>
      </c>
    </row>
    <row r="45" spans="1:17" s="4" customFormat="1" ht="13.8" x14ac:dyDescent="0.3">
      <c r="A45" s="15"/>
      <c r="B45" s="24" t="s">
        <v>11</v>
      </c>
      <c r="C45" s="36">
        <v>2</v>
      </c>
      <c r="D45" s="10">
        <v>5</v>
      </c>
      <c r="E45" s="16">
        <v>2</v>
      </c>
      <c r="F45" s="28">
        <v>0</v>
      </c>
      <c r="G45" s="241">
        <v>0</v>
      </c>
      <c r="H45" s="242">
        <v>0</v>
      </c>
      <c r="I45" s="243">
        <v>0</v>
      </c>
      <c r="J45" s="241">
        <v>0</v>
      </c>
      <c r="K45" s="244">
        <v>0</v>
      </c>
      <c r="L45" s="245">
        <v>0</v>
      </c>
      <c r="M45" s="241">
        <v>0</v>
      </c>
      <c r="N45" s="242">
        <v>0</v>
      </c>
      <c r="O45" s="92">
        <f t="shared" si="12"/>
        <v>0.5</v>
      </c>
      <c r="P45" s="80">
        <f t="shared" si="13"/>
        <v>0.625</v>
      </c>
      <c r="Q45" s="72">
        <f t="shared" si="14"/>
        <v>0.66666666666666663</v>
      </c>
    </row>
    <row r="46" spans="1:17" s="4" customFormat="1" ht="13.8" x14ac:dyDescent="0.3">
      <c r="A46" s="15"/>
      <c r="B46" s="24" t="s">
        <v>119</v>
      </c>
      <c r="C46" s="36">
        <v>0</v>
      </c>
      <c r="D46" s="10">
        <v>0</v>
      </c>
      <c r="E46" s="16">
        <v>0</v>
      </c>
      <c r="F46" s="28">
        <v>0</v>
      </c>
      <c r="G46" s="241">
        <v>0</v>
      </c>
      <c r="H46" s="242">
        <v>0</v>
      </c>
      <c r="I46" s="243">
        <v>0</v>
      </c>
      <c r="J46" s="241">
        <v>0</v>
      </c>
      <c r="K46" s="244">
        <v>0</v>
      </c>
      <c r="L46" s="245">
        <v>0</v>
      </c>
      <c r="M46" s="241">
        <v>0</v>
      </c>
      <c r="N46" s="242">
        <v>0</v>
      </c>
      <c r="O46" s="92">
        <f t="shared" si="12"/>
        <v>0</v>
      </c>
      <c r="P46" s="80" t="str">
        <f t="shared" si="13"/>
        <v xml:space="preserve"> </v>
      </c>
      <c r="Q46" s="72" t="str">
        <f t="shared" si="14"/>
        <v xml:space="preserve"> </v>
      </c>
    </row>
    <row r="47" spans="1:17" s="4" customFormat="1" ht="13.8" x14ac:dyDescent="0.3">
      <c r="A47" s="15"/>
      <c r="B47" s="24" t="s">
        <v>12</v>
      </c>
      <c r="C47" s="36">
        <v>0</v>
      </c>
      <c r="D47" s="10">
        <v>1</v>
      </c>
      <c r="E47" s="16">
        <v>0</v>
      </c>
      <c r="F47" s="28">
        <v>0</v>
      </c>
      <c r="G47" s="241">
        <v>0</v>
      </c>
      <c r="H47" s="242">
        <v>0</v>
      </c>
      <c r="I47" s="243">
        <v>0</v>
      </c>
      <c r="J47" s="241">
        <v>0</v>
      </c>
      <c r="K47" s="244">
        <v>0</v>
      </c>
      <c r="L47" s="245">
        <v>0</v>
      </c>
      <c r="M47" s="241">
        <v>0</v>
      </c>
      <c r="N47" s="242">
        <v>0</v>
      </c>
      <c r="O47" s="92">
        <f t="shared" si="12"/>
        <v>0</v>
      </c>
      <c r="P47" s="80">
        <f t="shared" si="13"/>
        <v>0.25</v>
      </c>
      <c r="Q47" s="72">
        <f t="shared" si="14"/>
        <v>0</v>
      </c>
    </row>
    <row r="48" spans="1:17" s="4" customFormat="1" ht="13.8" x14ac:dyDescent="0.3">
      <c r="A48" s="15"/>
      <c r="B48" s="24" t="s">
        <v>120</v>
      </c>
      <c r="C48" s="36">
        <v>0</v>
      </c>
      <c r="D48" s="10">
        <v>0</v>
      </c>
      <c r="E48" s="16">
        <v>0</v>
      </c>
      <c r="F48" s="28">
        <v>0</v>
      </c>
      <c r="G48" s="241">
        <v>0</v>
      </c>
      <c r="H48" s="242">
        <v>0</v>
      </c>
      <c r="I48" s="243">
        <v>0</v>
      </c>
      <c r="J48" s="241">
        <v>0</v>
      </c>
      <c r="K48" s="244">
        <v>0</v>
      </c>
      <c r="L48" s="245">
        <v>0</v>
      </c>
      <c r="M48" s="241">
        <v>0</v>
      </c>
      <c r="N48" s="242">
        <v>0</v>
      </c>
      <c r="O48" s="92" t="str">
        <f t="shared" si="12"/>
        <v xml:space="preserve"> </v>
      </c>
      <c r="P48" s="80">
        <f t="shared" si="13"/>
        <v>0</v>
      </c>
      <c r="Q48" s="72" t="str">
        <f t="shared" si="14"/>
        <v xml:space="preserve"> </v>
      </c>
    </row>
    <row r="49" spans="1:17" s="4" customFormat="1" ht="13.8" x14ac:dyDescent="0.3">
      <c r="A49" s="15"/>
      <c r="B49" s="24" t="s">
        <v>13</v>
      </c>
      <c r="C49" s="36">
        <v>1</v>
      </c>
      <c r="D49" s="10">
        <v>1</v>
      </c>
      <c r="E49" s="16">
        <v>3</v>
      </c>
      <c r="F49" s="28">
        <v>0</v>
      </c>
      <c r="G49" s="241">
        <v>0</v>
      </c>
      <c r="H49" s="242">
        <v>0</v>
      </c>
      <c r="I49" s="243">
        <v>1</v>
      </c>
      <c r="J49" s="241">
        <v>1</v>
      </c>
      <c r="K49" s="244">
        <v>0</v>
      </c>
      <c r="L49" s="245">
        <v>0</v>
      </c>
      <c r="M49" s="241">
        <v>1</v>
      </c>
      <c r="N49" s="242">
        <v>0</v>
      </c>
      <c r="O49" s="92">
        <f t="shared" si="12"/>
        <v>0.18181818181818182</v>
      </c>
      <c r="P49" s="80">
        <f t="shared" si="13"/>
        <v>0.6</v>
      </c>
      <c r="Q49" s="72">
        <f t="shared" si="14"/>
        <v>1</v>
      </c>
    </row>
    <row r="50" spans="1:17" s="4" customFormat="1" ht="13.8" x14ac:dyDescent="0.3">
      <c r="A50" s="15"/>
      <c r="B50" s="24" t="s">
        <v>14</v>
      </c>
      <c r="C50" s="36">
        <v>5</v>
      </c>
      <c r="D50" s="10">
        <v>1</v>
      </c>
      <c r="E50" s="16">
        <v>2</v>
      </c>
      <c r="F50" s="28">
        <v>0</v>
      </c>
      <c r="G50" s="241">
        <v>0</v>
      </c>
      <c r="H50" s="242">
        <v>1</v>
      </c>
      <c r="I50" s="243">
        <v>0</v>
      </c>
      <c r="J50" s="241">
        <v>0</v>
      </c>
      <c r="K50" s="244">
        <v>0</v>
      </c>
      <c r="L50" s="245">
        <v>0</v>
      </c>
      <c r="M50" s="241">
        <v>0</v>
      </c>
      <c r="N50" s="242">
        <v>0</v>
      </c>
      <c r="O50" s="92">
        <f t="shared" si="12"/>
        <v>0.55555555555555558</v>
      </c>
      <c r="P50" s="80">
        <f t="shared" si="13"/>
        <v>0.33333333333333331</v>
      </c>
      <c r="Q50" s="72">
        <f t="shared" si="14"/>
        <v>0.33333333333333331</v>
      </c>
    </row>
    <row r="51" spans="1:17" s="4" customFormat="1" thickBot="1" x14ac:dyDescent="0.35">
      <c r="A51" s="20"/>
      <c r="B51" s="25" t="s">
        <v>7</v>
      </c>
      <c r="C51" s="37">
        <v>0</v>
      </c>
      <c r="D51" s="21">
        <v>0</v>
      </c>
      <c r="E51" s="38">
        <v>0</v>
      </c>
      <c r="F51" s="29">
        <v>0</v>
      </c>
      <c r="G51" s="249">
        <v>0</v>
      </c>
      <c r="H51" s="250">
        <v>0</v>
      </c>
      <c r="I51" s="251">
        <v>0</v>
      </c>
      <c r="J51" s="249">
        <v>0</v>
      </c>
      <c r="K51" s="252">
        <v>0</v>
      </c>
      <c r="L51" s="253">
        <v>0</v>
      </c>
      <c r="M51" s="249">
        <v>0</v>
      </c>
      <c r="N51" s="250">
        <v>0</v>
      </c>
      <c r="O51" s="93">
        <f t="shared" si="12"/>
        <v>0</v>
      </c>
      <c r="P51" s="81" t="str">
        <f t="shared" si="13"/>
        <v xml:space="preserve"> </v>
      </c>
      <c r="Q51" s="73" t="str">
        <f t="shared" si="14"/>
        <v xml:space="preserve"> </v>
      </c>
    </row>
    <row r="52" spans="1:17" s="55" customFormat="1" ht="13.8" x14ac:dyDescent="0.3">
      <c r="A52" s="50" t="s">
        <v>19</v>
      </c>
      <c r="B52" s="51" t="s">
        <v>18</v>
      </c>
      <c r="C52" s="52">
        <f>SUM(C53)</f>
        <v>0</v>
      </c>
      <c r="D52" s="53">
        <f t="shared" ref="D52:N52" si="16">SUM(D53)</f>
        <v>0</v>
      </c>
      <c r="E52" s="54">
        <f t="shared" si="16"/>
        <v>0</v>
      </c>
      <c r="F52" s="57">
        <f t="shared" si="16"/>
        <v>0</v>
      </c>
      <c r="G52" s="255">
        <f t="shared" si="16"/>
        <v>0</v>
      </c>
      <c r="H52" s="58">
        <f t="shared" si="16"/>
        <v>0</v>
      </c>
      <c r="I52" s="52">
        <f t="shared" si="16"/>
        <v>0</v>
      </c>
      <c r="J52" s="53">
        <f t="shared" si="16"/>
        <v>1</v>
      </c>
      <c r="K52" s="54">
        <f t="shared" si="16"/>
        <v>0</v>
      </c>
      <c r="L52" s="57">
        <f t="shared" si="16"/>
        <v>0</v>
      </c>
      <c r="M52" s="53">
        <f t="shared" si="16"/>
        <v>0</v>
      </c>
      <c r="N52" s="256">
        <f t="shared" si="16"/>
        <v>0</v>
      </c>
      <c r="O52" s="94">
        <f t="shared" si="12"/>
        <v>0</v>
      </c>
      <c r="P52" s="82">
        <f t="shared" si="13"/>
        <v>1</v>
      </c>
      <c r="Q52" s="74" t="str">
        <f t="shared" si="14"/>
        <v xml:space="preserve"> </v>
      </c>
    </row>
    <row r="53" spans="1:17" s="4" customFormat="1" thickBot="1" x14ac:dyDescent="0.35">
      <c r="A53" s="20"/>
      <c r="B53" s="25" t="s">
        <v>121</v>
      </c>
      <c r="C53" s="37">
        <v>0</v>
      </c>
      <c r="D53" s="21">
        <v>0</v>
      </c>
      <c r="E53" s="38">
        <v>0</v>
      </c>
      <c r="F53" s="29">
        <v>0</v>
      </c>
      <c r="G53" s="249">
        <v>0</v>
      </c>
      <c r="H53" s="27">
        <v>0</v>
      </c>
      <c r="I53" s="37">
        <v>0</v>
      </c>
      <c r="J53" s="21">
        <v>1</v>
      </c>
      <c r="K53" s="38">
        <v>0</v>
      </c>
      <c r="L53" s="29">
        <v>0</v>
      </c>
      <c r="M53" s="21">
        <v>0</v>
      </c>
      <c r="N53" s="250">
        <v>0</v>
      </c>
      <c r="O53" s="93">
        <f t="shared" si="12"/>
        <v>0</v>
      </c>
      <c r="P53" s="81">
        <f t="shared" si="13"/>
        <v>1</v>
      </c>
      <c r="Q53" s="73" t="str">
        <f t="shared" si="14"/>
        <v xml:space="preserve"> </v>
      </c>
    </row>
    <row r="54" spans="1:17" s="55" customFormat="1" ht="13.8" x14ac:dyDescent="0.3">
      <c r="A54" s="43" t="s">
        <v>34</v>
      </c>
      <c r="B54" s="44" t="s">
        <v>18</v>
      </c>
      <c r="C54" s="45">
        <f>SUM(C55:C59)</f>
        <v>4</v>
      </c>
      <c r="D54" s="46">
        <f t="shared" ref="D54:N54" si="17">SUM(D55:D59)</f>
        <v>2</v>
      </c>
      <c r="E54" s="47">
        <f t="shared" si="17"/>
        <v>1</v>
      </c>
      <c r="F54" s="64">
        <f t="shared" si="17"/>
        <v>0</v>
      </c>
      <c r="G54" s="236">
        <f t="shared" si="17"/>
        <v>1</v>
      </c>
      <c r="H54" s="65">
        <f t="shared" si="17"/>
        <v>0</v>
      </c>
      <c r="I54" s="45">
        <f t="shared" si="17"/>
        <v>1</v>
      </c>
      <c r="J54" s="46">
        <f t="shared" si="17"/>
        <v>4</v>
      </c>
      <c r="K54" s="47">
        <f t="shared" si="17"/>
        <v>2</v>
      </c>
      <c r="L54" s="64">
        <f t="shared" si="17"/>
        <v>0</v>
      </c>
      <c r="M54" s="46">
        <f t="shared" si="17"/>
        <v>0</v>
      </c>
      <c r="N54" s="237">
        <f t="shared" si="17"/>
        <v>1</v>
      </c>
      <c r="O54" s="91">
        <f t="shared" si="12"/>
        <v>0.26315789473684209</v>
      </c>
      <c r="P54" s="79">
        <f t="shared" si="13"/>
        <v>0.26923076923076922</v>
      </c>
      <c r="Q54" s="71">
        <f t="shared" si="14"/>
        <v>0.2</v>
      </c>
    </row>
    <row r="55" spans="1:17" s="4" customFormat="1" ht="13.8" x14ac:dyDescent="0.3">
      <c r="A55" s="15"/>
      <c r="B55" s="24" t="s">
        <v>122</v>
      </c>
      <c r="C55" s="36">
        <v>1</v>
      </c>
      <c r="D55" s="10">
        <v>0</v>
      </c>
      <c r="E55" s="16">
        <v>0</v>
      </c>
      <c r="F55" s="28">
        <v>0</v>
      </c>
      <c r="G55" s="241">
        <v>0</v>
      </c>
      <c r="H55" s="26">
        <v>0</v>
      </c>
      <c r="I55" s="36">
        <v>0</v>
      </c>
      <c r="J55" s="10">
        <v>1</v>
      </c>
      <c r="K55" s="16">
        <v>0</v>
      </c>
      <c r="L55" s="28">
        <v>0</v>
      </c>
      <c r="M55" s="10">
        <v>0</v>
      </c>
      <c r="N55" s="242">
        <v>0</v>
      </c>
      <c r="O55" s="92">
        <f t="shared" si="12"/>
        <v>0.2</v>
      </c>
      <c r="P55" s="80">
        <f t="shared" si="13"/>
        <v>0.16666666666666666</v>
      </c>
      <c r="Q55" s="72">
        <f t="shared" si="14"/>
        <v>0</v>
      </c>
    </row>
    <row r="56" spans="1:17" s="4" customFormat="1" ht="13.8" x14ac:dyDescent="0.3">
      <c r="A56" s="15"/>
      <c r="B56" s="39" t="s">
        <v>37</v>
      </c>
      <c r="C56" s="40">
        <v>0</v>
      </c>
      <c r="D56" s="41">
        <v>1</v>
      </c>
      <c r="E56" s="42">
        <v>0</v>
      </c>
      <c r="F56" s="69">
        <v>0</v>
      </c>
      <c r="G56" s="246">
        <v>0</v>
      </c>
      <c r="H56" s="233">
        <v>0</v>
      </c>
      <c r="I56" s="40">
        <v>0</v>
      </c>
      <c r="J56" s="41">
        <v>0</v>
      </c>
      <c r="K56" s="42">
        <v>0</v>
      </c>
      <c r="L56" s="69">
        <v>0</v>
      </c>
      <c r="M56" s="41">
        <v>0</v>
      </c>
      <c r="N56" s="247">
        <v>0</v>
      </c>
      <c r="O56" s="234">
        <f t="shared" ref="O56:Q56" si="18">IFERROR((C56+F56+I56+L56)/(C56+F56+I56+L56+C84), " ")</f>
        <v>0</v>
      </c>
      <c r="P56" s="83">
        <f t="shared" si="18"/>
        <v>0.5</v>
      </c>
      <c r="Q56" s="235">
        <f t="shared" si="18"/>
        <v>0</v>
      </c>
    </row>
    <row r="57" spans="1:17" s="4" customFormat="1" ht="13.8" x14ac:dyDescent="0.3">
      <c r="A57" s="15"/>
      <c r="B57" s="39" t="s">
        <v>38</v>
      </c>
      <c r="C57" s="40">
        <v>1</v>
      </c>
      <c r="D57" s="41">
        <v>0</v>
      </c>
      <c r="E57" s="42">
        <v>0</v>
      </c>
      <c r="F57" s="69">
        <v>0</v>
      </c>
      <c r="G57" s="246">
        <v>0</v>
      </c>
      <c r="H57" s="233">
        <v>0</v>
      </c>
      <c r="I57" s="40">
        <v>0</v>
      </c>
      <c r="J57" s="41">
        <v>1</v>
      </c>
      <c r="K57" s="42">
        <v>0</v>
      </c>
      <c r="L57" s="69">
        <v>0</v>
      </c>
      <c r="M57" s="41">
        <v>0</v>
      </c>
      <c r="N57" s="247">
        <v>0</v>
      </c>
      <c r="O57" s="234">
        <f t="shared" ref="O57:Q57" si="19">IFERROR((C57+F57+I57+L57)/(C57+F57+I57+L57+C85), " ")</f>
        <v>0.5</v>
      </c>
      <c r="P57" s="83">
        <f t="shared" si="19"/>
        <v>0.14285714285714285</v>
      </c>
      <c r="Q57" s="235">
        <f t="shared" si="19"/>
        <v>0</v>
      </c>
    </row>
    <row r="58" spans="1:17" s="4" customFormat="1" ht="13.8" x14ac:dyDescent="0.3">
      <c r="A58" s="15"/>
      <c r="B58" s="39" t="s">
        <v>35</v>
      </c>
      <c r="C58" s="40">
        <v>1</v>
      </c>
      <c r="D58" s="41">
        <v>1</v>
      </c>
      <c r="E58" s="42">
        <v>1</v>
      </c>
      <c r="F58" s="69">
        <v>0</v>
      </c>
      <c r="G58" s="246">
        <v>1</v>
      </c>
      <c r="H58" s="233">
        <v>0</v>
      </c>
      <c r="I58" s="40">
        <v>0</v>
      </c>
      <c r="J58" s="41">
        <v>2</v>
      </c>
      <c r="K58" s="42">
        <v>1</v>
      </c>
      <c r="L58" s="69">
        <v>0</v>
      </c>
      <c r="M58" s="41">
        <v>0</v>
      </c>
      <c r="N58" s="247">
        <v>1</v>
      </c>
      <c r="O58" s="234">
        <f t="shared" ref="O58:Q58" si="20">IFERROR((C58+F58+I58+L58)/(C58+F58+I58+L58+C86), " ")</f>
        <v>0.2</v>
      </c>
      <c r="P58" s="83">
        <f t="shared" si="20"/>
        <v>0.5</v>
      </c>
      <c r="Q58" s="235">
        <f t="shared" si="20"/>
        <v>0.5</v>
      </c>
    </row>
    <row r="59" spans="1:17" s="4" customFormat="1" thickBot="1" x14ac:dyDescent="0.35">
      <c r="A59" s="20"/>
      <c r="B59" s="25" t="s">
        <v>39</v>
      </c>
      <c r="C59" s="37">
        <v>1</v>
      </c>
      <c r="D59" s="21">
        <v>0</v>
      </c>
      <c r="E59" s="38">
        <v>0</v>
      </c>
      <c r="F59" s="29">
        <v>0</v>
      </c>
      <c r="G59" s="249">
        <v>0</v>
      </c>
      <c r="H59" s="27">
        <v>0</v>
      </c>
      <c r="I59" s="37">
        <v>1</v>
      </c>
      <c r="J59" s="21">
        <v>0</v>
      </c>
      <c r="K59" s="38">
        <v>1</v>
      </c>
      <c r="L59" s="29">
        <v>0</v>
      </c>
      <c r="M59" s="21">
        <v>0</v>
      </c>
      <c r="N59" s="250">
        <v>0</v>
      </c>
      <c r="O59" s="93">
        <f>IFERROR((C59+F59+I59+L59)/(C59+F59+I59+L59+C87), " ")</f>
        <v>0.5</v>
      </c>
      <c r="P59" s="81">
        <f>IFERROR((D59+G59+J59+M59)/(D59+G59+J59+M59+D87), " ")</f>
        <v>0</v>
      </c>
      <c r="Q59" s="73">
        <f>IFERROR((E59+H59+K59+N59)/(E59+H59+K59+N59+E87), " ")</f>
        <v>0.33333333333333331</v>
      </c>
    </row>
    <row r="60" spans="1:17" s="4" customFormat="1" ht="13.8" x14ac:dyDescent="0.3">
      <c r="A60" s="11"/>
      <c r="B60" s="12"/>
      <c r="C60" s="495" t="s">
        <v>24</v>
      </c>
      <c r="D60" s="494"/>
      <c r="E60" s="496"/>
      <c r="F60" s="495" t="s">
        <v>30</v>
      </c>
      <c r="G60" s="494"/>
      <c r="H60" s="496"/>
      <c r="I60" s="495" t="s">
        <v>31</v>
      </c>
      <c r="J60" s="494"/>
      <c r="K60" s="496"/>
      <c r="L60" s="362"/>
      <c r="M60" s="362"/>
      <c r="N60" s="362"/>
      <c r="O60" s="362"/>
      <c r="P60" s="362"/>
      <c r="Q60" s="363"/>
    </row>
    <row r="61" spans="1:17" s="9" customFormat="1" ht="28.2" thickBot="1" x14ac:dyDescent="0.35">
      <c r="A61" s="7"/>
      <c r="B61" s="8"/>
      <c r="C61" s="34" t="s">
        <v>0</v>
      </c>
      <c r="D61" s="31" t="s">
        <v>21</v>
      </c>
      <c r="E61" s="35" t="s">
        <v>22</v>
      </c>
      <c r="F61" s="34" t="s">
        <v>0</v>
      </c>
      <c r="G61" s="31" t="s">
        <v>25</v>
      </c>
      <c r="H61" s="35" t="s">
        <v>22</v>
      </c>
      <c r="I61" s="34" t="s">
        <v>0</v>
      </c>
      <c r="J61" s="31" t="s">
        <v>25</v>
      </c>
      <c r="K61" s="35" t="s">
        <v>22</v>
      </c>
      <c r="L61" s="8"/>
      <c r="M61" s="8"/>
      <c r="N61" s="8"/>
      <c r="O61" s="8"/>
      <c r="P61" s="8"/>
      <c r="Q61" s="18"/>
    </row>
    <row r="62" spans="1:17" s="2" customFormat="1" x14ac:dyDescent="0.3">
      <c r="A62" s="43" t="s">
        <v>1</v>
      </c>
      <c r="B62" s="44" t="s">
        <v>18</v>
      </c>
      <c r="C62" s="45">
        <f t="shared" ref="C62:K62" si="21">SUM(C63:C69)</f>
        <v>25</v>
      </c>
      <c r="D62" s="46">
        <f t="shared" si="21"/>
        <v>11</v>
      </c>
      <c r="E62" s="47">
        <f t="shared" si="21"/>
        <v>8</v>
      </c>
      <c r="F62" s="238">
        <f t="shared" si="21"/>
        <v>0</v>
      </c>
      <c r="G62" s="236">
        <f t="shared" si="21"/>
        <v>0</v>
      </c>
      <c r="H62" s="47">
        <f t="shared" si="21"/>
        <v>7</v>
      </c>
      <c r="I62" s="45">
        <f t="shared" si="21"/>
        <v>0</v>
      </c>
      <c r="J62" s="46">
        <f t="shared" si="21"/>
        <v>0</v>
      </c>
      <c r="K62" s="47">
        <f t="shared" si="21"/>
        <v>0</v>
      </c>
      <c r="L62" s="48"/>
      <c r="M62" s="48"/>
      <c r="N62" s="48"/>
      <c r="O62" s="48"/>
      <c r="P62" s="48"/>
      <c r="Q62" s="49"/>
    </row>
    <row r="63" spans="1:17" x14ac:dyDescent="0.3">
      <c r="A63" s="15"/>
      <c r="B63" s="24" t="s">
        <v>2</v>
      </c>
      <c r="C63" s="36">
        <v>2</v>
      </c>
      <c r="D63" s="10">
        <v>2</v>
      </c>
      <c r="E63" s="16">
        <v>1</v>
      </c>
      <c r="F63" s="243">
        <v>0</v>
      </c>
      <c r="G63" s="241">
        <v>0</v>
      </c>
      <c r="H63" s="16">
        <v>0</v>
      </c>
      <c r="I63" s="36">
        <v>0</v>
      </c>
      <c r="J63" s="10">
        <v>0</v>
      </c>
      <c r="K63" s="16">
        <v>0</v>
      </c>
      <c r="L63" s="1"/>
      <c r="M63" s="1"/>
      <c r="N63" s="1"/>
      <c r="O63" s="1"/>
      <c r="P63" s="1"/>
      <c r="Q63" s="19"/>
    </row>
    <row r="64" spans="1:17" x14ac:dyDescent="0.3">
      <c r="A64" s="15"/>
      <c r="B64" s="24" t="s">
        <v>3</v>
      </c>
      <c r="C64" s="36">
        <v>5</v>
      </c>
      <c r="D64" s="10">
        <v>1</v>
      </c>
      <c r="E64" s="16">
        <v>1</v>
      </c>
      <c r="F64" s="243">
        <v>0</v>
      </c>
      <c r="G64" s="241">
        <v>0</v>
      </c>
      <c r="H64" s="16">
        <v>0</v>
      </c>
      <c r="I64" s="36">
        <v>0</v>
      </c>
      <c r="J64" s="10">
        <v>0</v>
      </c>
      <c r="K64" s="16">
        <v>0</v>
      </c>
      <c r="L64" s="1"/>
      <c r="M64" s="1"/>
      <c r="N64" s="1"/>
      <c r="O64" s="1"/>
      <c r="P64" s="1"/>
      <c r="Q64" s="19"/>
    </row>
    <row r="65" spans="1:17" x14ac:dyDescent="0.3">
      <c r="A65" s="15"/>
      <c r="B65" s="24" t="s">
        <v>118</v>
      </c>
      <c r="C65" s="36">
        <v>2</v>
      </c>
      <c r="D65" s="10">
        <v>0</v>
      </c>
      <c r="E65" s="16">
        <v>0</v>
      </c>
      <c r="F65" s="243">
        <v>0</v>
      </c>
      <c r="G65" s="241">
        <v>0</v>
      </c>
      <c r="H65" s="16">
        <v>0</v>
      </c>
      <c r="I65" s="36">
        <v>0</v>
      </c>
      <c r="J65" s="10">
        <v>0</v>
      </c>
      <c r="K65" s="16">
        <v>0</v>
      </c>
      <c r="L65" s="1"/>
      <c r="M65" s="1"/>
      <c r="N65" s="1"/>
      <c r="O65" s="1"/>
      <c r="P65" s="1"/>
      <c r="Q65" s="19"/>
    </row>
    <row r="66" spans="1:17" x14ac:dyDescent="0.3">
      <c r="A66" s="15"/>
      <c r="B66" s="24" t="s">
        <v>4</v>
      </c>
      <c r="C66" s="36">
        <v>5</v>
      </c>
      <c r="D66" s="10">
        <v>3</v>
      </c>
      <c r="E66" s="16">
        <v>1</v>
      </c>
      <c r="F66" s="243">
        <v>0</v>
      </c>
      <c r="G66" s="241">
        <v>0</v>
      </c>
      <c r="H66" s="16">
        <v>3</v>
      </c>
      <c r="I66" s="36">
        <v>0</v>
      </c>
      <c r="J66" s="10">
        <v>0</v>
      </c>
      <c r="K66" s="16">
        <v>0</v>
      </c>
      <c r="L66" s="1"/>
      <c r="M66" s="1"/>
      <c r="N66" s="1"/>
      <c r="O66" s="1"/>
      <c r="P66" s="1"/>
      <c r="Q66" s="19"/>
    </row>
    <row r="67" spans="1:17" x14ac:dyDescent="0.3">
      <c r="A67" s="15"/>
      <c r="B67" s="24" t="s">
        <v>5</v>
      </c>
      <c r="C67" s="36">
        <v>6</v>
      </c>
      <c r="D67" s="10">
        <v>3</v>
      </c>
      <c r="E67" s="16">
        <v>5</v>
      </c>
      <c r="F67" s="243">
        <v>0</v>
      </c>
      <c r="G67" s="241">
        <v>0</v>
      </c>
      <c r="H67" s="16">
        <v>3</v>
      </c>
      <c r="I67" s="36">
        <v>0</v>
      </c>
      <c r="J67" s="10">
        <v>0</v>
      </c>
      <c r="K67" s="16">
        <v>0</v>
      </c>
      <c r="L67" s="1"/>
      <c r="M67" s="1"/>
      <c r="N67" s="1"/>
      <c r="O67" s="1"/>
      <c r="P67" s="1"/>
      <c r="Q67" s="19"/>
    </row>
    <row r="68" spans="1:17" s="204" customFormat="1" x14ac:dyDescent="0.3">
      <c r="A68" s="15"/>
      <c r="B68" s="24" t="s">
        <v>6</v>
      </c>
      <c r="C68" s="36">
        <v>5</v>
      </c>
      <c r="D68" s="10">
        <v>2</v>
      </c>
      <c r="E68" s="16">
        <v>0</v>
      </c>
      <c r="F68" s="243">
        <v>0</v>
      </c>
      <c r="G68" s="241">
        <v>0</v>
      </c>
      <c r="H68" s="16">
        <v>1</v>
      </c>
      <c r="I68" s="36">
        <v>0</v>
      </c>
      <c r="J68" s="10">
        <v>0</v>
      </c>
      <c r="K68" s="16">
        <v>0</v>
      </c>
      <c r="L68" s="1"/>
      <c r="M68" s="1"/>
      <c r="N68" s="1"/>
      <c r="O68" s="1"/>
      <c r="P68" s="1"/>
      <c r="Q68" s="19"/>
    </row>
    <row r="69" spans="1:17" ht="15" thickBot="1" x14ac:dyDescent="0.35">
      <c r="A69" s="20"/>
      <c r="B69" s="25" t="s">
        <v>117</v>
      </c>
      <c r="C69" s="37">
        <v>0</v>
      </c>
      <c r="D69" s="21">
        <v>0</v>
      </c>
      <c r="E69" s="38">
        <v>0</v>
      </c>
      <c r="F69" s="251">
        <v>0</v>
      </c>
      <c r="G69" s="249">
        <v>0</v>
      </c>
      <c r="H69" s="38">
        <v>0</v>
      </c>
      <c r="I69" s="37">
        <v>0</v>
      </c>
      <c r="J69" s="21">
        <v>0</v>
      </c>
      <c r="K69" s="38">
        <v>0</v>
      </c>
      <c r="L69" s="1"/>
      <c r="M69" s="1"/>
      <c r="N69" s="1"/>
      <c r="O69" s="1"/>
      <c r="P69" s="1"/>
      <c r="Q69" s="19"/>
    </row>
    <row r="70" spans="1:17" s="2" customFormat="1" x14ac:dyDescent="0.3">
      <c r="A70" s="50" t="s">
        <v>8</v>
      </c>
      <c r="B70" s="51" t="s">
        <v>18</v>
      </c>
      <c r="C70" s="52">
        <f t="shared" ref="C70:K70" si="22">SUM(C71:C79)</f>
        <v>28</v>
      </c>
      <c r="D70" s="53">
        <f t="shared" si="22"/>
        <v>18</v>
      </c>
      <c r="E70" s="54">
        <f t="shared" si="22"/>
        <v>12</v>
      </c>
      <c r="F70" s="254">
        <f t="shared" si="22"/>
        <v>1</v>
      </c>
      <c r="G70" s="255">
        <f t="shared" si="22"/>
        <v>0</v>
      </c>
      <c r="H70" s="54">
        <f t="shared" si="22"/>
        <v>9</v>
      </c>
      <c r="I70" s="52">
        <f t="shared" si="22"/>
        <v>0</v>
      </c>
      <c r="J70" s="53">
        <f t="shared" si="22"/>
        <v>0</v>
      </c>
      <c r="K70" s="54">
        <f t="shared" si="22"/>
        <v>0</v>
      </c>
      <c r="L70" s="48"/>
      <c r="M70" s="48"/>
      <c r="N70" s="48"/>
      <c r="O70" s="48"/>
      <c r="P70" s="48"/>
      <c r="Q70" s="49"/>
    </row>
    <row r="71" spans="1:17" x14ac:dyDescent="0.3">
      <c r="A71" s="15"/>
      <c r="B71" s="24" t="s">
        <v>9</v>
      </c>
      <c r="C71" s="36">
        <v>3</v>
      </c>
      <c r="D71" s="10">
        <v>6</v>
      </c>
      <c r="E71" s="16">
        <v>3</v>
      </c>
      <c r="F71" s="243">
        <v>0</v>
      </c>
      <c r="G71" s="241">
        <v>0</v>
      </c>
      <c r="H71" s="16">
        <v>1</v>
      </c>
      <c r="I71" s="36">
        <v>0</v>
      </c>
      <c r="J71" s="10">
        <v>0</v>
      </c>
      <c r="K71" s="16">
        <v>0</v>
      </c>
      <c r="L71" s="1"/>
      <c r="M71" s="1"/>
      <c r="N71" s="1"/>
      <c r="O71" s="1"/>
      <c r="P71" s="1"/>
      <c r="Q71" s="19"/>
    </row>
    <row r="72" spans="1:17" x14ac:dyDescent="0.3">
      <c r="A72" s="15"/>
      <c r="B72" s="24" t="s">
        <v>10</v>
      </c>
      <c r="C72" s="36">
        <v>4</v>
      </c>
      <c r="D72" s="10">
        <v>1</v>
      </c>
      <c r="E72" s="16">
        <v>1</v>
      </c>
      <c r="F72" s="243">
        <v>1</v>
      </c>
      <c r="G72" s="241">
        <v>0</v>
      </c>
      <c r="H72" s="16">
        <v>2</v>
      </c>
      <c r="I72" s="36">
        <v>0</v>
      </c>
      <c r="J72" s="10">
        <v>0</v>
      </c>
      <c r="K72" s="16">
        <v>0</v>
      </c>
      <c r="L72" s="1"/>
      <c r="M72" s="1"/>
      <c r="N72" s="1"/>
      <c r="O72" s="1"/>
      <c r="P72" s="1"/>
      <c r="Q72" s="19"/>
    </row>
    <row r="73" spans="1:17" x14ac:dyDescent="0.3">
      <c r="A73" s="15"/>
      <c r="B73" s="24" t="s">
        <v>11</v>
      </c>
      <c r="C73" s="36">
        <v>2</v>
      </c>
      <c r="D73" s="10">
        <v>3</v>
      </c>
      <c r="E73" s="16">
        <v>1</v>
      </c>
      <c r="F73" s="243">
        <v>0</v>
      </c>
      <c r="G73" s="241">
        <v>0</v>
      </c>
      <c r="H73" s="16">
        <v>1</v>
      </c>
      <c r="I73" s="36">
        <v>0</v>
      </c>
      <c r="J73" s="10">
        <v>0</v>
      </c>
      <c r="K73" s="16">
        <v>0</v>
      </c>
      <c r="L73" s="1"/>
      <c r="M73" s="1"/>
      <c r="N73" s="1"/>
      <c r="O73" s="1"/>
      <c r="P73" s="1"/>
      <c r="Q73" s="19"/>
    </row>
    <row r="74" spans="1:17" x14ac:dyDescent="0.3">
      <c r="A74" s="15"/>
      <c r="B74" s="24" t="s">
        <v>119</v>
      </c>
      <c r="C74" s="36">
        <v>2</v>
      </c>
      <c r="D74" s="10">
        <v>0</v>
      </c>
      <c r="E74" s="16">
        <v>0</v>
      </c>
      <c r="F74" s="243">
        <v>0</v>
      </c>
      <c r="G74" s="241">
        <v>0</v>
      </c>
      <c r="H74" s="16">
        <v>0</v>
      </c>
      <c r="I74" s="36">
        <v>0</v>
      </c>
      <c r="J74" s="10">
        <v>0</v>
      </c>
      <c r="K74" s="16">
        <v>0</v>
      </c>
      <c r="L74" s="1"/>
      <c r="M74" s="1"/>
      <c r="N74" s="1"/>
      <c r="O74" s="1"/>
      <c r="P74" s="1"/>
      <c r="Q74" s="19"/>
    </row>
    <row r="75" spans="1:17" x14ac:dyDescent="0.3">
      <c r="A75" s="15"/>
      <c r="B75" s="24" t="s">
        <v>12</v>
      </c>
      <c r="C75" s="36">
        <v>3</v>
      </c>
      <c r="D75" s="10">
        <v>3</v>
      </c>
      <c r="E75" s="16">
        <v>1</v>
      </c>
      <c r="F75" s="243">
        <v>0</v>
      </c>
      <c r="G75" s="241">
        <v>0</v>
      </c>
      <c r="H75" s="16">
        <v>0</v>
      </c>
      <c r="I75" s="36">
        <v>0</v>
      </c>
      <c r="J75" s="10">
        <v>0</v>
      </c>
      <c r="K75" s="16">
        <v>0</v>
      </c>
      <c r="L75" s="1"/>
      <c r="M75" s="1"/>
      <c r="N75" s="1"/>
      <c r="O75" s="1"/>
      <c r="P75" s="1"/>
      <c r="Q75" s="19"/>
    </row>
    <row r="76" spans="1:17" x14ac:dyDescent="0.3">
      <c r="A76" s="15"/>
      <c r="B76" s="24" t="s">
        <v>120</v>
      </c>
      <c r="C76" s="36">
        <v>0</v>
      </c>
      <c r="D76" s="10">
        <v>1</v>
      </c>
      <c r="E76" s="16">
        <v>0</v>
      </c>
      <c r="F76" s="243">
        <v>0</v>
      </c>
      <c r="G76" s="241">
        <v>0</v>
      </c>
      <c r="H76" s="16">
        <v>0</v>
      </c>
      <c r="I76" s="36">
        <v>0</v>
      </c>
      <c r="J76" s="10">
        <v>0</v>
      </c>
      <c r="K76" s="16">
        <v>0</v>
      </c>
      <c r="L76" s="1"/>
      <c r="M76" s="1"/>
      <c r="N76" s="1"/>
      <c r="O76" s="1"/>
      <c r="P76" s="1"/>
      <c r="Q76" s="19"/>
    </row>
    <row r="77" spans="1:17" x14ac:dyDescent="0.3">
      <c r="A77" s="15"/>
      <c r="B77" s="24" t="s">
        <v>13</v>
      </c>
      <c r="C77" s="36">
        <v>9</v>
      </c>
      <c r="D77" s="10">
        <v>2</v>
      </c>
      <c r="E77" s="16">
        <v>0</v>
      </c>
      <c r="F77" s="243">
        <v>0</v>
      </c>
      <c r="G77" s="241">
        <v>0</v>
      </c>
      <c r="H77" s="16">
        <v>2</v>
      </c>
      <c r="I77" s="36">
        <v>0</v>
      </c>
      <c r="J77" s="10">
        <v>0</v>
      </c>
      <c r="K77" s="16">
        <v>0</v>
      </c>
      <c r="L77" s="1"/>
      <c r="M77" s="1"/>
      <c r="N77" s="1"/>
      <c r="O77" s="1"/>
      <c r="P77" s="1"/>
      <c r="Q77" s="19"/>
    </row>
    <row r="78" spans="1:17" x14ac:dyDescent="0.3">
      <c r="A78" s="15"/>
      <c r="B78" s="24" t="s">
        <v>14</v>
      </c>
      <c r="C78" s="36">
        <v>4</v>
      </c>
      <c r="D78" s="10">
        <v>2</v>
      </c>
      <c r="E78" s="16">
        <v>6</v>
      </c>
      <c r="F78" s="243">
        <v>0</v>
      </c>
      <c r="G78" s="241">
        <v>0</v>
      </c>
      <c r="H78" s="16">
        <v>3</v>
      </c>
      <c r="I78" s="36">
        <v>0</v>
      </c>
      <c r="J78" s="10">
        <v>0</v>
      </c>
      <c r="K78" s="16">
        <v>0</v>
      </c>
      <c r="L78" s="1"/>
      <c r="M78" s="1"/>
      <c r="N78" s="1"/>
      <c r="O78" s="1"/>
      <c r="P78" s="1"/>
      <c r="Q78" s="19"/>
    </row>
    <row r="79" spans="1:17" ht="15" thickBot="1" x14ac:dyDescent="0.35">
      <c r="A79" s="15"/>
      <c r="B79" s="39" t="s">
        <v>7</v>
      </c>
      <c r="C79" s="40">
        <v>1</v>
      </c>
      <c r="D79" s="41">
        <v>0</v>
      </c>
      <c r="E79" s="42">
        <v>0</v>
      </c>
      <c r="F79" s="248">
        <v>0</v>
      </c>
      <c r="G79" s="246">
        <v>0</v>
      </c>
      <c r="H79" s="42">
        <v>0</v>
      </c>
      <c r="I79" s="40">
        <v>0</v>
      </c>
      <c r="J79" s="41">
        <v>0</v>
      </c>
      <c r="K79" s="42">
        <v>0</v>
      </c>
      <c r="L79" s="1"/>
      <c r="M79" s="1"/>
      <c r="N79" s="1"/>
      <c r="O79" s="1"/>
      <c r="P79" s="1"/>
      <c r="Q79" s="19"/>
    </row>
    <row r="80" spans="1:17" s="2" customFormat="1" x14ac:dyDescent="0.3">
      <c r="A80" s="43" t="s">
        <v>19</v>
      </c>
      <c r="B80" s="44" t="s">
        <v>18</v>
      </c>
      <c r="C80" s="45">
        <f t="shared" ref="C80:K80" si="23">SUM(C81)</f>
        <v>4</v>
      </c>
      <c r="D80" s="46">
        <f t="shared" si="23"/>
        <v>0</v>
      </c>
      <c r="E80" s="47">
        <f t="shared" si="23"/>
        <v>0</v>
      </c>
      <c r="F80" s="45">
        <f t="shared" si="23"/>
        <v>0</v>
      </c>
      <c r="G80" s="46">
        <f t="shared" si="23"/>
        <v>0</v>
      </c>
      <c r="H80" s="47">
        <f t="shared" si="23"/>
        <v>0</v>
      </c>
      <c r="I80" s="45">
        <f t="shared" si="23"/>
        <v>0</v>
      </c>
      <c r="J80" s="46">
        <f t="shared" si="23"/>
        <v>0</v>
      </c>
      <c r="K80" s="47">
        <f t="shared" si="23"/>
        <v>0</v>
      </c>
      <c r="L80" s="48"/>
      <c r="M80" s="48"/>
      <c r="N80" s="48"/>
      <c r="O80" s="48"/>
      <c r="P80" s="48"/>
      <c r="Q80" s="49"/>
    </row>
    <row r="81" spans="1:17" ht="15" thickBot="1" x14ac:dyDescent="0.35">
      <c r="A81" s="20"/>
      <c r="B81" s="25" t="s">
        <v>121</v>
      </c>
      <c r="C81" s="37">
        <v>4</v>
      </c>
      <c r="D81" s="21">
        <v>0</v>
      </c>
      <c r="E81" s="38">
        <v>0</v>
      </c>
      <c r="F81" s="37">
        <v>0</v>
      </c>
      <c r="G81" s="21">
        <v>0</v>
      </c>
      <c r="H81" s="38">
        <v>0</v>
      </c>
      <c r="I81" s="37">
        <v>0</v>
      </c>
      <c r="J81" s="21">
        <v>0</v>
      </c>
      <c r="K81" s="38">
        <v>0</v>
      </c>
      <c r="L81" s="120"/>
      <c r="M81" s="1"/>
      <c r="N81" s="1"/>
      <c r="O81" s="1"/>
      <c r="P81" s="1"/>
      <c r="Q81" s="19"/>
    </row>
    <row r="82" spans="1:17" s="2" customFormat="1" x14ac:dyDescent="0.3">
      <c r="A82" s="43" t="s">
        <v>34</v>
      </c>
      <c r="B82" s="44" t="s">
        <v>18</v>
      </c>
      <c r="C82" s="52">
        <f t="shared" ref="C82:K82" si="24">SUM(C83:C87)</f>
        <v>14</v>
      </c>
      <c r="D82" s="53">
        <f t="shared" si="24"/>
        <v>19</v>
      </c>
      <c r="E82" s="54">
        <f t="shared" si="24"/>
        <v>16</v>
      </c>
      <c r="F82" s="52">
        <f t="shared" si="24"/>
        <v>0</v>
      </c>
      <c r="G82" s="53">
        <f t="shared" si="24"/>
        <v>0</v>
      </c>
      <c r="H82" s="54">
        <f t="shared" si="24"/>
        <v>3</v>
      </c>
      <c r="I82" s="52">
        <f t="shared" si="24"/>
        <v>0</v>
      </c>
      <c r="J82" s="53">
        <f t="shared" si="24"/>
        <v>0</v>
      </c>
      <c r="K82" s="54">
        <f t="shared" si="24"/>
        <v>0</v>
      </c>
      <c r="L82" s="48"/>
      <c r="M82" s="48"/>
      <c r="N82" s="48"/>
      <c r="O82" s="48"/>
      <c r="P82" s="48"/>
      <c r="Q82" s="49"/>
    </row>
    <row r="83" spans="1:17" s="2" customFormat="1" x14ac:dyDescent="0.3">
      <c r="A83" s="15"/>
      <c r="B83" s="24" t="s">
        <v>122</v>
      </c>
      <c r="C83" s="36">
        <v>4</v>
      </c>
      <c r="D83" s="10">
        <v>5</v>
      </c>
      <c r="E83" s="16">
        <v>6</v>
      </c>
      <c r="F83" s="36">
        <v>0</v>
      </c>
      <c r="G83" s="10">
        <v>0</v>
      </c>
      <c r="H83" s="16">
        <v>1</v>
      </c>
      <c r="I83" s="36">
        <v>0</v>
      </c>
      <c r="J83" s="10">
        <v>0</v>
      </c>
      <c r="K83" s="16">
        <v>0</v>
      </c>
      <c r="L83" s="48"/>
      <c r="M83" s="48"/>
      <c r="N83" s="48"/>
      <c r="O83" s="48"/>
      <c r="P83" s="48"/>
      <c r="Q83" s="49"/>
    </row>
    <row r="84" spans="1:17" s="2" customFormat="1" x14ac:dyDescent="0.3">
      <c r="A84" s="15"/>
      <c r="B84" s="39" t="s">
        <v>37</v>
      </c>
      <c r="C84" s="36">
        <v>3</v>
      </c>
      <c r="D84" s="10">
        <v>1</v>
      </c>
      <c r="E84" s="16">
        <v>2</v>
      </c>
      <c r="F84" s="36">
        <v>0</v>
      </c>
      <c r="G84" s="10">
        <v>0</v>
      </c>
      <c r="H84" s="16">
        <v>0</v>
      </c>
      <c r="I84" s="36">
        <v>0</v>
      </c>
      <c r="J84" s="10">
        <v>0</v>
      </c>
      <c r="K84" s="16">
        <v>0</v>
      </c>
      <c r="L84" s="48"/>
      <c r="M84" s="48"/>
      <c r="N84" s="48"/>
      <c r="O84" s="48"/>
      <c r="P84" s="48"/>
      <c r="Q84" s="49"/>
    </row>
    <row r="85" spans="1:17" s="2" customFormat="1" x14ac:dyDescent="0.3">
      <c r="A85" s="15"/>
      <c r="B85" s="39" t="s">
        <v>38</v>
      </c>
      <c r="C85" s="36">
        <v>1</v>
      </c>
      <c r="D85" s="10">
        <v>6</v>
      </c>
      <c r="E85" s="16">
        <v>3</v>
      </c>
      <c r="F85" s="36">
        <v>0</v>
      </c>
      <c r="G85" s="10">
        <v>0</v>
      </c>
      <c r="H85" s="16">
        <v>1</v>
      </c>
      <c r="I85" s="36">
        <v>0</v>
      </c>
      <c r="J85" s="10">
        <v>0</v>
      </c>
      <c r="K85" s="16">
        <v>0</v>
      </c>
      <c r="L85" s="48"/>
      <c r="M85" s="48"/>
      <c r="N85" s="48"/>
      <c r="O85" s="48"/>
      <c r="P85" s="48"/>
      <c r="Q85" s="49"/>
    </row>
    <row r="86" spans="1:17" s="2" customFormat="1" x14ac:dyDescent="0.3">
      <c r="A86" s="15"/>
      <c r="B86" s="39" t="s">
        <v>35</v>
      </c>
      <c r="C86" s="257">
        <v>4</v>
      </c>
      <c r="D86" s="258">
        <v>4</v>
      </c>
      <c r="E86" s="259">
        <v>3</v>
      </c>
      <c r="F86" s="257">
        <v>0</v>
      </c>
      <c r="G86" s="258">
        <v>0</v>
      </c>
      <c r="H86" s="259">
        <v>1</v>
      </c>
      <c r="I86" s="257">
        <v>0</v>
      </c>
      <c r="J86" s="258">
        <v>0</v>
      </c>
      <c r="K86" s="259">
        <v>0</v>
      </c>
      <c r="L86" s="48"/>
      <c r="M86" s="48"/>
      <c r="N86" s="48"/>
      <c r="O86" s="48"/>
      <c r="P86" s="48"/>
      <c r="Q86" s="49"/>
    </row>
    <row r="87" spans="1:17" s="204" customFormat="1" ht="15" thickBot="1" x14ac:dyDescent="0.35">
      <c r="A87" s="20"/>
      <c r="B87" s="25" t="s">
        <v>39</v>
      </c>
      <c r="C87" s="37">
        <v>2</v>
      </c>
      <c r="D87" s="21">
        <v>3</v>
      </c>
      <c r="E87" s="38">
        <v>2</v>
      </c>
      <c r="F87" s="37">
        <v>0</v>
      </c>
      <c r="G87" s="21">
        <v>0</v>
      </c>
      <c r="H87" s="38">
        <v>0</v>
      </c>
      <c r="I87" s="37">
        <v>0</v>
      </c>
      <c r="J87" s="21">
        <v>0</v>
      </c>
      <c r="K87" s="38">
        <v>0</v>
      </c>
      <c r="L87" s="22"/>
      <c r="M87" s="22"/>
      <c r="N87" s="22"/>
      <c r="O87" s="22"/>
      <c r="P87" s="22"/>
      <c r="Q87" s="23"/>
    </row>
    <row r="88" spans="1:17" x14ac:dyDescent="0.3">
      <c r="C88" s="5"/>
      <c r="D88" s="5"/>
      <c r="E88" s="5"/>
      <c r="F88" s="5"/>
      <c r="G88" s="5"/>
      <c r="H88" s="5"/>
      <c r="I88" s="5"/>
      <c r="J88" s="5"/>
      <c r="K88" s="5"/>
    </row>
  </sheetData>
  <mergeCells count="11">
    <mergeCell ref="I60:K60"/>
    <mergeCell ref="F60:H60"/>
    <mergeCell ref="C60:E60"/>
    <mergeCell ref="F2:H2"/>
    <mergeCell ref="C2:E2"/>
    <mergeCell ref="I2:K2"/>
    <mergeCell ref="O32:Q32"/>
    <mergeCell ref="L32:N32"/>
    <mergeCell ref="I32:K32"/>
    <mergeCell ref="F32:H32"/>
    <mergeCell ref="C32:E32"/>
  </mergeCells>
  <pageMargins left="0.25" right="0.25" top="0.75" bottom="0.75" header="0.3" footer="0.3"/>
  <pageSetup scale="75" fitToHeight="0" orientation="landscape" r:id="rId1"/>
  <headerFooter>
    <oddHeader>&amp;C&amp;"-,Bold"ADVANCE Grant
Fall 2017</oddHeader>
    <oddFooter>&amp;C&amp;8&amp;A 
page &amp;P of &amp;N&amp;R&amp;8Office of Strategic Analysis and Data Management
produced on 06/14/2018</oddFooter>
  </headerFooter>
  <rowBreaks count="2" manualBreakCount="2">
    <brk id="30" max="16383" man="1"/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A65" sqref="A65"/>
    </sheetView>
  </sheetViews>
  <sheetFormatPr defaultRowHeight="14.4" x14ac:dyDescent="0.3"/>
  <cols>
    <col min="1" max="1" width="34.33203125" bestFit="1" customWidth="1"/>
    <col min="2" max="2" width="9.88671875" bestFit="1" customWidth="1"/>
    <col min="3" max="3" width="11.33203125" bestFit="1" customWidth="1"/>
    <col min="4" max="4" width="10.88671875" bestFit="1" customWidth="1"/>
    <col min="5" max="5" width="10.88671875" style="204" customWidth="1"/>
    <col min="6" max="6" width="9.88671875" style="204" bestFit="1" customWidth="1"/>
    <col min="7" max="7" width="11.33203125" style="204" bestFit="1" customWidth="1"/>
    <col min="8" max="8" width="10.88671875" style="204" bestFit="1" customWidth="1"/>
    <col min="9" max="9" width="10.88671875" style="204" customWidth="1"/>
    <col min="10" max="10" width="11.109375" bestFit="1" customWidth="1"/>
  </cols>
  <sheetData>
    <row r="1" spans="1:10" x14ac:dyDescent="0.3">
      <c r="A1" s="211" t="s">
        <v>106</v>
      </c>
      <c r="B1" s="204"/>
      <c r="C1" s="204"/>
      <c r="D1" s="204"/>
      <c r="J1" s="204"/>
    </row>
    <row r="2" spans="1:10" s="204" customFormat="1" ht="15" thickBot="1" x14ac:dyDescent="0.35">
      <c r="A2" s="2" t="s">
        <v>110</v>
      </c>
    </row>
    <row r="3" spans="1:10" s="204" customFormat="1" ht="15" thickBot="1" x14ac:dyDescent="0.35">
      <c r="A3" s="212"/>
      <c r="B3" s="528" t="s">
        <v>15</v>
      </c>
      <c r="C3" s="529"/>
      <c r="D3" s="529"/>
      <c r="E3" s="530"/>
      <c r="F3" s="528" t="s">
        <v>16</v>
      </c>
      <c r="G3" s="529"/>
      <c r="H3" s="529"/>
      <c r="I3" s="530"/>
      <c r="J3" s="531" t="s">
        <v>112</v>
      </c>
    </row>
    <row r="4" spans="1:10" s="2" customFormat="1" ht="29.4" thickBot="1" x14ac:dyDescent="0.35">
      <c r="A4" s="218"/>
      <c r="B4" s="207" t="s">
        <v>107</v>
      </c>
      <c r="C4" s="208" t="s">
        <v>108</v>
      </c>
      <c r="D4" s="208" t="s">
        <v>109</v>
      </c>
      <c r="E4" s="219" t="s">
        <v>114</v>
      </c>
      <c r="F4" s="207" t="s">
        <v>107</v>
      </c>
      <c r="G4" s="208" t="s">
        <v>108</v>
      </c>
      <c r="H4" s="208" t="s">
        <v>109</v>
      </c>
      <c r="I4" s="219" t="s">
        <v>115</v>
      </c>
      <c r="J4" s="532"/>
    </row>
    <row r="5" spans="1:10" s="2" customFormat="1" x14ac:dyDescent="0.3">
      <c r="A5" s="121" t="s">
        <v>33</v>
      </c>
      <c r="B5" s="131">
        <v>3</v>
      </c>
      <c r="C5" s="132">
        <v>1</v>
      </c>
      <c r="D5" s="132">
        <v>3</v>
      </c>
      <c r="E5" s="220">
        <f>SUM(B5:D5)</f>
        <v>7</v>
      </c>
      <c r="F5" s="131">
        <v>19</v>
      </c>
      <c r="G5" s="132">
        <v>6</v>
      </c>
      <c r="H5" s="132">
        <v>13</v>
      </c>
      <c r="I5" s="220">
        <f>SUM(F5:H5)</f>
        <v>38</v>
      </c>
      <c r="J5" s="226">
        <f>SUM(I5,E5)</f>
        <v>45</v>
      </c>
    </row>
    <row r="6" spans="1:10" x14ac:dyDescent="0.3">
      <c r="A6" s="213" t="s">
        <v>1</v>
      </c>
      <c r="B6" s="110">
        <v>1</v>
      </c>
      <c r="C6" s="109">
        <v>1</v>
      </c>
      <c r="D6" s="109">
        <v>3</v>
      </c>
      <c r="E6" s="221">
        <f t="shared" ref="E6:E19" si="0">SUM(B6:D6)</f>
        <v>5</v>
      </c>
      <c r="F6" s="110">
        <v>8</v>
      </c>
      <c r="G6" s="109">
        <v>4</v>
      </c>
      <c r="H6" s="109">
        <v>8</v>
      </c>
      <c r="I6" s="221">
        <f t="shared" ref="I6:I19" si="1">SUM(F6:H6)</f>
        <v>20</v>
      </c>
      <c r="J6" s="227">
        <f t="shared" ref="J6:J19" si="2">SUM(I6,E6)</f>
        <v>25</v>
      </c>
    </row>
    <row r="7" spans="1:10" x14ac:dyDescent="0.3">
      <c r="A7" s="213" t="s">
        <v>8</v>
      </c>
      <c r="B7" s="110">
        <v>2</v>
      </c>
      <c r="C7" s="109">
        <v>0</v>
      </c>
      <c r="D7" s="109">
        <v>0</v>
      </c>
      <c r="E7" s="221">
        <f t="shared" si="0"/>
        <v>2</v>
      </c>
      <c r="F7" s="110">
        <v>11</v>
      </c>
      <c r="G7" s="109">
        <v>2</v>
      </c>
      <c r="H7" s="109">
        <v>5</v>
      </c>
      <c r="I7" s="221">
        <f t="shared" si="1"/>
        <v>18</v>
      </c>
      <c r="J7" s="227">
        <f t="shared" si="2"/>
        <v>20</v>
      </c>
    </row>
    <row r="8" spans="1:10" s="204" customFormat="1" ht="15" thickBot="1" x14ac:dyDescent="0.35">
      <c r="A8" s="214" t="s">
        <v>138</v>
      </c>
      <c r="B8" s="112">
        <v>0</v>
      </c>
      <c r="C8" s="113">
        <v>0</v>
      </c>
      <c r="D8" s="113">
        <v>0</v>
      </c>
      <c r="E8" s="222">
        <f t="shared" si="0"/>
        <v>0</v>
      </c>
      <c r="F8" s="112">
        <v>0</v>
      </c>
      <c r="G8" s="113">
        <v>0</v>
      </c>
      <c r="H8" s="113">
        <v>0</v>
      </c>
      <c r="I8" s="222">
        <f>SUM(F8:H8)</f>
        <v>0</v>
      </c>
      <c r="J8" s="228">
        <f t="shared" si="2"/>
        <v>0</v>
      </c>
    </row>
    <row r="9" spans="1:10" s="2" customFormat="1" x14ac:dyDescent="0.3">
      <c r="A9" s="215" t="s">
        <v>34</v>
      </c>
      <c r="B9" s="123">
        <v>3</v>
      </c>
      <c r="C9" s="124">
        <v>0</v>
      </c>
      <c r="D9" s="124">
        <v>1</v>
      </c>
      <c r="E9" s="223">
        <f t="shared" si="0"/>
        <v>4</v>
      </c>
      <c r="F9" s="123">
        <v>2</v>
      </c>
      <c r="G9" s="124">
        <v>0</v>
      </c>
      <c r="H9" s="124">
        <v>0</v>
      </c>
      <c r="I9" s="223">
        <f t="shared" si="1"/>
        <v>2</v>
      </c>
      <c r="J9" s="229">
        <f t="shared" si="2"/>
        <v>6</v>
      </c>
    </row>
    <row r="10" spans="1:10" x14ac:dyDescent="0.3">
      <c r="A10" s="213" t="s">
        <v>122</v>
      </c>
      <c r="B10" s="110">
        <v>0</v>
      </c>
      <c r="C10" s="109">
        <v>0</v>
      </c>
      <c r="D10" s="109">
        <v>0</v>
      </c>
      <c r="E10" s="221">
        <f t="shared" si="0"/>
        <v>0</v>
      </c>
      <c r="F10" s="110">
        <v>1</v>
      </c>
      <c r="G10" s="109">
        <v>0</v>
      </c>
      <c r="H10" s="109">
        <v>0</v>
      </c>
      <c r="I10" s="221">
        <f t="shared" si="1"/>
        <v>1</v>
      </c>
      <c r="J10" s="227">
        <f t="shared" si="2"/>
        <v>1</v>
      </c>
    </row>
    <row r="11" spans="1:10" s="204" customFormat="1" x14ac:dyDescent="0.3">
      <c r="A11" s="216" t="s">
        <v>37</v>
      </c>
      <c r="B11" s="206">
        <v>0</v>
      </c>
      <c r="C11" s="205">
        <v>0</v>
      </c>
      <c r="D11" s="205">
        <v>0</v>
      </c>
      <c r="E11" s="224">
        <f t="shared" si="0"/>
        <v>0</v>
      </c>
      <c r="F11" s="206">
        <v>1</v>
      </c>
      <c r="G11" s="205">
        <v>0</v>
      </c>
      <c r="H11" s="205">
        <v>0</v>
      </c>
      <c r="I11" s="224">
        <f t="shared" si="1"/>
        <v>1</v>
      </c>
      <c r="J11" s="230">
        <f t="shared" si="2"/>
        <v>1</v>
      </c>
    </row>
    <row r="12" spans="1:10" s="204" customFormat="1" x14ac:dyDescent="0.3">
      <c r="A12" s="216" t="s">
        <v>38</v>
      </c>
      <c r="B12" s="206">
        <v>1</v>
      </c>
      <c r="C12" s="205">
        <v>0</v>
      </c>
      <c r="D12" s="205">
        <v>0</v>
      </c>
      <c r="E12" s="224">
        <f t="shared" si="0"/>
        <v>1</v>
      </c>
      <c r="F12" s="206">
        <v>0</v>
      </c>
      <c r="G12" s="205">
        <v>0</v>
      </c>
      <c r="H12" s="205">
        <v>0</v>
      </c>
      <c r="I12" s="224">
        <f t="shared" ref="I12:I13" si="3">SUM(F12:H12)</f>
        <v>0</v>
      </c>
      <c r="J12" s="230">
        <f t="shared" si="2"/>
        <v>1</v>
      </c>
    </row>
    <row r="13" spans="1:10" s="204" customFormat="1" x14ac:dyDescent="0.3">
      <c r="A13" s="216" t="s">
        <v>35</v>
      </c>
      <c r="B13" s="206">
        <v>1</v>
      </c>
      <c r="C13" s="205">
        <v>0</v>
      </c>
      <c r="D13" s="205">
        <v>1</v>
      </c>
      <c r="E13" s="224">
        <f t="shared" si="0"/>
        <v>2</v>
      </c>
      <c r="F13" s="206">
        <v>0</v>
      </c>
      <c r="G13" s="205">
        <v>0</v>
      </c>
      <c r="H13" s="205">
        <v>0</v>
      </c>
      <c r="I13" s="224">
        <f t="shared" si="3"/>
        <v>0</v>
      </c>
      <c r="J13" s="230">
        <f t="shared" si="2"/>
        <v>2</v>
      </c>
    </row>
    <row r="14" spans="1:10" ht="15" thickBot="1" x14ac:dyDescent="0.35">
      <c r="A14" s="216" t="s">
        <v>39</v>
      </c>
      <c r="B14" s="206">
        <v>1</v>
      </c>
      <c r="C14" s="205">
        <v>0</v>
      </c>
      <c r="D14" s="205">
        <v>0</v>
      </c>
      <c r="E14" s="224">
        <f t="shared" si="0"/>
        <v>1</v>
      </c>
      <c r="F14" s="206">
        <v>0</v>
      </c>
      <c r="G14" s="205">
        <v>0</v>
      </c>
      <c r="H14" s="205">
        <v>0</v>
      </c>
      <c r="I14" s="224">
        <f t="shared" si="1"/>
        <v>0</v>
      </c>
      <c r="J14" s="230">
        <f t="shared" si="2"/>
        <v>1</v>
      </c>
    </row>
    <row r="15" spans="1:10" s="2" customFormat="1" x14ac:dyDescent="0.3">
      <c r="A15" s="121" t="s">
        <v>58</v>
      </c>
      <c r="B15" s="131">
        <v>3</v>
      </c>
      <c r="C15" s="132">
        <v>0</v>
      </c>
      <c r="D15" s="132">
        <v>10</v>
      </c>
      <c r="E15" s="220">
        <f t="shared" si="0"/>
        <v>13</v>
      </c>
      <c r="F15" s="131">
        <v>4</v>
      </c>
      <c r="G15" s="132">
        <v>2</v>
      </c>
      <c r="H15" s="132">
        <v>7</v>
      </c>
      <c r="I15" s="220">
        <f t="shared" si="1"/>
        <v>13</v>
      </c>
      <c r="J15" s="226">
        <f t="shared" si="2"/>
        <v>26</v>
      </c>
    </row>
    <row r="16" spans="1:10" x14ac:dyDescent="0.3">
      <c r="A16" s="213" t="s">
        <v>88</v>
      </c>
      <c r="B16" s="110">
        <v>1</v>
      </c>
      <c r="C16" s="109">
        <v>0</v>
      </c>
      <c r="D16" s="109">
        <v>1</v>
      </c>
      <c r="E16" s="221">
        <f t="shared" si="0"/>
        <v>2</v>
      </c>
      <c r="F16" s="110">
        <v>0</v>
      </c>
      <c r="G16" s="109">
        <v>0</v>
      </c>
      <c r="H16" s="109">
        <v>0</v>
      </c>
      <c r="I16" s="221">
        <f>SUM(F16:H16)</f>
        <v>0</v>
      </c>
      <c r="J16" s="227">
        <f t="shared" si="2"/>
        <v>2</v>
      </c>
    </row>
    <row r="17" spans="1:10" x14ac:dyDescent="0.3">
      <c r="A17" s="213" t="s">
        <v>59</v>
      </c>
      <c r="B17" s="110">
        <v>0</v>
      </c>
      <c r="C17" s="109">
        <v>0</v>
      </c>
      <c r="D17" s="109">
        <v>1</v>
      </c>
      <c r="E17" s="221">
        <f t="shared" si="0"/>
        <v>1</v>
      </c>
      <c r="F17" s="110">
        <v>0</v>
      </c>
      <c r="G17" s="109">
        <v>0</v>
      </c>
      <c r="H17" s="109">
        <v>1</v>
      </c>
      <c r="I17" s="221">
        <f t="shared" si="1"/>
        <v>1</v>
      </c>
      <c r="J17" s="227">
        <f t="shared" si="2"/>
        <v>2</v>
      </c>
    </row>
    <row r="18" spans="1:10" x14ac:dyDescent="0.3">
      <c r="A18" s="213" t="s">
        <v>60</v>
      </c>
      <c r="B18" s="110">
        <v>2</v>
      </c>
      <c r="C18" s="109">
        <v>0</v>
      </c>
      <c r="D18" s="109">
        <v>1</v>
      </c>
      <c r="E18" s="221">
        <f t="shared" si="0"/>
        <v>3</v>
      </c>
      <c r="F18" s="110">
        <v>0</v>
      </c>
      <c r="G18" s="109">
        <v>0</v>
      </c>
      <c r="H18" s="109">
        <v>0</v>
      </c>
      <c r="I18" s="221">
        <f>SUM(F18:H18)</f>
        <v>0</v>
      </c>
      <c r="J18" s="227">
        <f t="shared" si="2"/>
        <v>3</v>
      </c>
    </row>
    <row r="19" spans="1:10" ht="15" thickBot="1" x14ac:dyDescent="0.35">
      <c r="A19" s="214" t="s">
        <v>61</v>
      </c>
      <c r="B19" s="112">
        <v>0</v>
      </c>
      <c r="C19" s="113">
        <v>0</v>
      </c>
      <c r="D19" s="113">
        <v>7</v>
      </c>
      <c r="E19" s="222">
        <f t="shared" si="0"/>
        <v>7</v>
      </c>
      <c r="F19" s="112">
        <v>4</v>
      </c>
      <c r="G19" s="113">
        <v>2</v>
      </c>
      <c r="H19" s="113">
        <v>6</v>
      </c>
      <c r="I19" s="222">
        <f t="shared" si="1"/>
        <v>12</v>
      </c>
      <c r="J19" s="228">
        <f t="shared" si="2"/>
        <v>19</v>
      </c>
    </row>
    <row r="20" spans="1:10" s="2" customFormat="1" ht="15" thickBot="1" x14ac:dyDescent="0.35">
      <c r="A20" s="217" t="s">
        <v>89</v>
      </c>
      <c r="B20" s="209">
        <f>SUM(B15,B9,B5)</f>
        <v>9</v>
      </c>
      <c r="C20" s="210">
        <f t="shared" ref="C20:J20" si="4">SUM(C15,C9,C5)</f>
        <v>1</v>
      </c>
      <c r="D20" s="210">
        <f t="shared" si="4"/>
        <v>14</v>
      </c>
      <c r="E20" s="225">
        <f t="shared" si="4"/>
        <v>24</v>
      </c>
      <c r="F20" s="209">
        <f t="shared" si="4"/>
        <v>25</v>
      </c>
      <c r="G20" s="210">
        <f t="shared" si="4"/>
        <v>8</v>
      </c>
      <c r="H20" s="210">
        <f t="shared" si="4"/>
        <v>20</v>
      </c>
      <c r="I20" s="225">
        <f t="shared" si="4"/>
        <v>53</v>
      </c>
      <c r="J20" s="231">
        <f t="shared" si="4"/>
        <v>77</v>
      </c>
    </row>
    <row r="22" spans="1:10" s="204" customFormat="1" x14ac:dyDescent="0.3">
      <c r="A22" s="2" t="s">
        <v>106</v>
      </c>
    </row>
    <row r="23" spans="1:10" s="204" customFormat="1" ht="15" thickBot="1" x14ac:dyDescent="0.35">
      <c r="A23" s="2" t="s">
        <v>111</v>
      </c>
    </row>
    <row r="24" spans="1:10" s="204" customFormat="1" ht="15" thickBot="1" x14ac:dyDescent="0.35">
      <c r="A24" s="232"/>
      <c r="B24" s="528" t="s">
        <v>15</v>
      </c>
      <c r="C24" s="529"/>
      <c r="D24" s="529"/>
      <c r="E24" s="530"/>
      <c r="F24" s="528" t="s">
        <v>16</v>
      </c>
      <c r="G24" s="529"/>
      <c r="H24" s="529"/>
      <c r="I24" s="530"/>
      <c r="J24" s="531" t="s">
        <v>113</v>
      </c>
    </row>
    <row r="25" spans="1:10" s="2" customFormat="1" ht="29.4" thickBot="1" x14ac:dyDescent="0.35">
      <c r="A25" s="218"/>
      <c r="B25" s="207" t="s">
        <v>107</v>
      </c>
      <c r="C25" s="208" t="s">
        <v>108</v>
      </c>
      <c r="D25" s="208" t="s">
        <v>109</v>
      </c>
      <c r="E25" s="219" t="s">
        <v>114</v>
      </c>
      <c r="F25" s="207" t="s">
        <v>107</v>
      </c>
      <c r="G25" s="208" t="s">
        <v>108</v>
      </c>
      <c r="H25" s="208" t="s">
        <v>109</v>
      </c>
      <c r="I25" s="219" t="s">
        <v>116</v>
      </c>
      <c r="J25" s="532"/>
    </row>
    <row r="26" spans="1:10" s="2" customFormat="1" x14ac:dyDescent="0.3">
      <c r="A26" s="121" t="s">
        <v>33</v>
      </c>
      <c r="B26" s="131">
        <v>0</v>
      </c>
      <c r="C26" s="132">
        <v>0</v>
      </c>
      <c r="D26" s="132">
        <v>4</v>
      </c>
      <c r="E26" s="220">
        <f>SUM(B26:D26)</f>
        <v>4</v>
      </c>
      <c r="F26" s="131">
        <v>1</v>
      </c>
      <c r="G26" s="132">
        <v>3</v>
      </c>
      <c r="H26" s="132">
        <v>10</v>
      </c>
      <c r="I26" s="220">
        <f>SUM(F26:H26)</f>
        <v>14</v>
      </c>
      <c r="J26" s="226">
        <f>SUM(I26,E26)</f>
        <v>18</v>
      </c>
    </row>
    <row r="27" spans="1:10" s="204" customFormat="1" x14ac:dyDescent="0.3">
      <c r="A27" s="213" t="s">
        <v>1</v>
      </c>
      <c r="B27" s="110">
        <v>0</v>
      </c>
      <c r="C27" s="109">
        <v>0</v>
      </c>
      <c r="D27" s="109">
        <v>3</v>
      </c>
      <c r="E27" s="221">
        <f t="shared" ref="E27:E40" si="5">SUM(B27:D27)</f>
        <v>3</v>
      </c>
      <c r="F27" s="110">
        <v>0</v>
      </c>
      <c r="G27" s="109">
        <v>1</v>
      </c>
      <c r="H27" s="109">
        <v>5</v>
      </c>
      <c r="I27" s="221">
        <f t="shared" ref="I27:I40" si="6">SUM(F27:H27)</f>
        <v>6</v>
      </c>
      <c r="J27" s="227">
        <f t="shared" ref="J27:J40" si="7">SUM(I27,E27)</f>
        <v>9</v>
      </c>
    </row>
    <row r="28" spans="1:10" s="204" customFormat="1" x14ac:dyDescent="0.3">
      <c r="A28" s="213" t="s">
        <v>8</v>
      </c>
      <c r="B28" s="110">
        <v>0</v>
      </c>
      <c r="C28" s="109">
        <v>0</v>
      </c>
      <c r="D28" s="109">
        <v>1</v>
      </c>
      <c r="E28" s="221">
        <f t="shared" si="5"/>
        <v>1</v>
      </c>
      <c r="F28" s="110">
        <v>1</v>
      </c>
      <c r="G28" s="109">
        <v>2</v>
      </c>
      <c r="H28" s="109">
        <v>5</v>
      </c>
      <c r="I28" s="221">
        <f t="shared" si="6"/>
        <v>8</v>
      </c>
      <c r="J28" s="227">
        <f t="shared" si="7"/>
        <v>9</v>
      </c>
    </row>
    <row r="29" spans="1:10" s="204" customFormat="1" ht="15" thickBot="1" x14ac:dyDescent="0.35">
      <c r="A29" s="214" t="s">
        <v>138</v>
      </c>
      <c r="B29" s="112">
        <v>0</v>
      </c>
      <c r="C29" s="113">
        <v>0</v>
      </c>
      <c r="D29" s="113">
        <v>0</v>
      </c>
      <c r="E29" s="222">
        <f t="shared" si="5"/>
        <v>0</v>
      </c>
      <c r="F29" s="112">
        <v>0</v>
      </c>
      <c r="G29" s="113">
        <v>0</v>
      </c>
      <c r="H29" s="113">
        <v>0</v>
      </c>
      <c r="I29" s="222">
        <f t="shared" si="6"/>
        <v>0</v>
      </c>
      <c r="J29" s="228">
        <f t="shared" si="7"/>
        <v>0</v>
      </c>
    </row>
    <row r="30" spans="1:10" s="2" customFormat="1" x14ac:dyDescent="0.3">
      <c r="A30" s="215" t="s">
        <v>34</v>
      </c>
      <c r="B30" s="123">
        <v>0</v>
      </c>
      <c r="C30" s="124">
        <v>0</v>
      </c>
      <c r="D30" s="124">
        <v>0</v>
      </c>
      <c r="E30" s="223">
        <f t="shared" si="5"/>
        <v>0</v>
      </c>
      <c r="F30" s="123">
        <v>0</v>
      </c>
      <c r="G30" s="124">
        <v>0</v>
      </c>
      <c r="H30" s="124">
        <v>0</v>
      </c>
      <c r="I30" s="223">
        <f t="shared" si="6"/>
        <v>0</v>
      </c>
      <c r="J30" s="229">
        <f t="shared" si="7"/>
        <v>0</v>
      </c>
    </row>
    <row r="31" spans="1:10" s="204" customFormat="1" x14ac:dyDescent="0.3">
      <c r="A31" s="213" t="s">
        <v>122</v>
      </c>
      <c r="B31" s="110">
        <v>0</v>
      </c>
      <c r="C31" s="109">
        <v>0</v>
      </c>
      <c r="D31" s="109">
        <v>0</v>
      </c>
      <c r="E31" s="221">
        <f t="shared" si="5"/>
        <v>0</v>
      </c>
      <c r="F31" s="110">
        <v>0</v>
      </c>
      <c r="G31" s="109">
        <v>0</v>
      </c>
      <c r="H31" s="109">
        <v>0</v>
      </c>
      <c r="I31" s="221">
        <f t="shared" si="6"/>
        <v>0</v>
      </c>
      <c r="J31" s="227">
        <f t="shared" si="7"/>
        <v>0</v>
      </c>
    </row>
    <row r="32" spans="1:10" s="204" customFormat="1" x14ac:dyDescent="0.3">
      <c r="A32" s="216" t="s">
        <v>37</v>
      </c>
      <c r="B32" s="206">
        <v>0</v>
      </c>
      <c r="C32" s="205">
        <v>0</v>
      </c>
      <c r="D32" s="205">
        <v>0</v>
      </c>
      <c r="E32" s="224">
        <f t="shared" si="5"/>
        <v>0</v>
      </c>
      <c r="F32" s="206">
        <v>0</v>
      </c>
      <c r="G32" s="205">
        <v>0</v>
      </c>
      <c r="H32" s="205">
        <v>0</v>
      </c>
      <c r="I32" s="224">
        <f t="shared" ref="I32:I34" si="8">SUM(F32:H32)</f>
        <v>0</v>
      </c>
      <c r="J32" s="230">
        <f t="shared" si="7"/>
        <v>0</v>
      </c>
    </row>
    <row r="33" spans="1:10" s="204" customFormat="1" x14ac:dyDescent="0.3">
      <c r="A33" s="216" t="s">
        <v>38</v>
      </c>
      <c r="B33" s="206">
        <v>0</v>
      </c>
      <c r="C33" s="205">
        <v>0</v>
      </c>
      <c r="D33" s="205">
        <v>0</v>
      </c>
      <c r="E33" s="224">
        <f t="shared" si="5"/>
        <v>0</v>
      </c>
      <c r="F33" s="206">
        <v>0</v>
      </c>
      <c r="G33" s="205">
        <v>0</v>
      </c>
      <c r="H33" s="205">
        <v>0</v>
      </c>
      <c r="I33" s="224">
        <f t="shared" si="8"/>
        <v>0</v>
      </c>
      <c r="J33" s="230">
        <f t="shared" si="7"/>
        <v>0</v>
      </c>
    </row>
    <row r="34" spans="1:10" s="204" customFormat="1" x14ac:dyDescent="0.3">
      <c r="A34" s="216" t="s">
        <v>35</v>
      </c>
      <c r="B34" s="206">
        <v>0</v>
      </c>
      <c r="C34" s="205">
        <v>1</v>
      </c>
      <c r="D34" s="205">
        <v>0</v>
      </c>
      <c r="E34" s="224">
        <f t="shared" si="5"/>
        <v>1</v>
      </c>
      <c r="F34" s="206">
        <v>0</v>
      </c>
      <c r="G34" s="205">
        <v>0</v>
      </c>
      <c r="H34" s="205">
        <v>0</v>
      </c>
      <c r="I34" s="224">
        <f t="shared" si="8"/>
        <v>0</v>
      </c>
      <c r="J34" s="230">
        <f t="shared" si="7"/>
        <v>1</v>
      </c>
    </row>
    <row r="35" spans="1:10" s="204" customFormat="1" ht="15" thickBot="1" x14ac:dyDescent="0.35">
      <c r="A35" s="216" t="s">
        <v>39</v>
      </c>
      <c r="B35" s="206">
        <v>0</v>
      </c>
      <c r="C35" s="205">
        <v>0</v>
      </c>
      <c r="D35" s="205">
        <v>0</v>
      </c>
      <c r="E35" s="224">
        <f t="shared" si="5"/>
        <v>0</v>
      </c>
      <c r="F35" s="206">
        <v>0</v>
      </c>
      <c r="G35" s="205">
        <v>0</v>
      </c>
      <c r="H35" s="205">
        <v>0</v>
      </c>
      <c r="I35" s="224">
        <f t="shared" si="6"/>
        <v>0</v>
      </c>
      <c r="J35" s="230">
        <f t="shared" si="7"/>
        <v>0</v>
      </c>
    </row>
    <row r="36" spans="1:10" s="2" customFormat="1" x14ac:dyDescent="0.3">
      <c r="A36" s="121" t="s">
        <v>58</v>
      </c>
      <c r="B36" s="131">
        <v>0</v>
      </c>
      <c r="C36" s="132">
        <v>1</v>
      </c>
      <c r="D36" s="132">
        <v>6</v>
      </c>
      <c r="E36" s="220">
        <f t="shared" si="5"/>
        <v>7</v>
      </c>
      <c r="F36" s="131">
        <v>0</v>
      </c>
      <c r="G36" s="132">
        <v>1</v>
      </c>
      <c r="H36" s="132">
        <v>4</v>
      </c>
      <c r="I36" s="220">
        <f t="shared" si="6"/>
        <v>5</v>
      </c>
      <c r="J36" s="226">
        <f t="shared" si="7"/>
        <v>12</v>
      </c>
    </row>
    <row r="37" spans="1:10" s="204" customFormat="1" x14ac:dyDescent="0.3">
      <c r="A37" s="213" t="s">
        <v>88</v>
      </c>
      <c r="B37" s="110">
        <v>0</v>
      </c>
      <c r="C37" s="109">
        <v>0</v>
      </c>
      <c r="D37" s="109">
        <v>1</v>
      </c>
      <c r="E37" s="221">
        <f t="shared" si="5"/>
        <v>1</v>
      </c>
      <c r="F37" s="110">
        <v>0</v>
      </c>
      <c r="G37" s="109">
        <v>0</v>
      </c>
      <c r="H37" s="109">
        <v>0</v>
      </c>
      <c r="I37" s="221">
        <f t="shared" si="6"/>
        <v>0</v>
      </c>
      <c r="J37" s="227">
        <f t="shared" si="7"/>
        <v>1</v>
      </c>
    </row>
    <row r="38" spans="1:10" s="204" customFormat="1" x14ac:dyDescent="0.3">
      <c r="A38" s="213" t="s">
        <v>59</v>
      </c>
      <c r="B38" s="110">
        <v>0</v>
      </c>
      <c r="C38" s="109">
        <v>0</v>
      </c>
      <c r="D38" s="109">
        <v>4</v>
      </c>
      <c r="E38" s="221">
        <f t="shared" si="5"/>
        <v>4</v>
      </c>
      <c r="F38" s="110">
        <v>0</v>
      </c>
      <c r="G38" s="109">
        <v>0</v>
      </c>
      <c r="H38" s="109">
        <v>1</v>
      </c>
      <c r="I38" s="221">
        <f t="shared" si="6"/>
        <v>1</v>
      </c>
      <c r="J38" s="227">
        <f t="shared" si="7"/>
        <v>5</v>
      </c>
    </row>
    <row r="39" spans="1:10" s="204" customFormat="1" x14ac:dyDescent="0.3">
      <c r="A39" s="213" t="s">
        <v>60</v>
      </c>
      <c r="B39" s="110">
        <v>0</v>
      </c>
      <c r="C39" s="109">
        <v>0</v>
      </c>
      <c r="D39" s="109">
        <v>0</v>
      </c>
      <c r="E39" s="221">
        <f t="shared" si="5"/>
        <v>0</v>
      </c>
      <c r="F39" s="110">
        <v>0</v>
      </c>
      <c r="G39" s="109">
        <v>0</v>
      </c>
      <c r="H39" s="109">
        <v>0</v>
      </c>
      <c r="I39" s="221">
        <f t="shared" si="6"/>
        <v>0</v>
      </c>
      <c r="J39" s="227">
        <f t="shared" si="7"/>
        <v>0</v>
      </c>
    </row>
    <row r="40" spans="1:10" s="204" customFormat="1" ht="15" thickBot="1" x14ac:dyDescent="0.35">
      <c r="A40" s="214" t="s">
        <v>61</v>
      </c>
      <c r="B40" s="112">
        <v>0</v>
      </c>
      <c r="C40" s="113">
        <v>1</v>
      </c>
      <c r="D40" s="113">
        <v>1</v>
      </c>
      <c r="E40" s="222">
        <f t="shared" si="5"/>
        <v>2</v>
      </c>
      <c r="F40" s="112">
        <v>0</v>
      </c>
      <c r="G40" s="113">
        <v>1</v>
      </c>
      <c r="H40" s="113">
        <v>3</v>
      </c>
      <c r="I40" s="222">
        <f t="shared" si="6"/>
        <v>4</v>
      </c>
      <c r="J40" s="228">
        <f t="shared" si="7"/>
        <v>6</v>
      </c>
    </row>
    <row r="41" spans="1:10" s="2" customFormat="1" ht="15" thickBot="1" x14ac:dyDescent="0.35">
      <c r="A41" s="217" t="s">
        <v>89</v>
      </c>
      <c r="B41" s="209">
        <f>SUM(B36,B30,B26)</f>
        <v>0</v>
      </c>
      <c r="C41" s="210">
        <f t="shared" ref="C41:J41" si="9">SUM(C36,C30,C26)</f>
        <v>1</v>
      </c>
      <c r="D41" s="210">
        <f t="shared" si="9"/>
        <v>10</v>
      </c>
      <c r="E41" s="225">
        <f t="shared" si="9"/>
        <v>11</v>
      </c>
      <c r="F41" s="209">
        <f t="shared" si="9"/>
        <v>1</v>
      </c>
      <c r="G41" s="210">
        <f t="shared" si="9"/>
        <v>4</v>
      </c>
      <c r="H41" s="210">
        <f t="shared" si="9"/>
        <v>14</v>
      </c>
      <c r="I41" s="225">
        <f t="shared" si="9"/>
        <v>19</v>
      </c>
      <c r="J41" s="231">
        <f t="shared" si="9"/>
        <v>30</v>
      </c>
    </row>
    <row r="43" spans="1:10" s="204" customFormat="1" x14ac:dyDescent="0.3">
      <c r="A43" s="2" t="s">
        <v>106</v>
      </c>
    </row>
    <row r="44" spans="1:10" s="204" customFormat="1" ht="15" thickBot="1" x14ac:dyDescent="0.35">
      <c r="A44" s="2" t="s">
        <v>140</v>
      </c>
    </row>
    <row r="45" spans="1:10" s="204" customFormat="1" ht="15" thickBot="1" x14ac:dyDescent="0.35">
      <c r="A45" s="232"/>
      <c r="B45" s="528" t="s">
        <v>15</v>
      </c>
      <c r="C45" s="529"/>
      <c r="D45" s="529"/>
      <c r="E45" s="530"/>
      <c r="F45" s="528" t="s">
        <v>16</v>
      </c>
      <c r="G45" s="529"/>
      <c r="H45" s="529"/>
      <c r="I45" s="530"/>
      <c r="J45" s="531" t="s">
        <v>113</v>
      </c>
    </row>
    <row r="46" spans="1:10" s="2" customFormat="1" ht="29.4" thickBot="1" x14ac:dyDescent="0.35">
      <c r="A46" s="218"/>
      <c r="B46" s="207" t="s">
        <v>107</v>
      </c>
      <c r="C46" s="208" t="s">
        <v>108</v>
      </c>
      <c r="D46" s="208" t="s">
        <v>109</v>
      </c>
      <c r="E46" s="219" t="s">
        <v>114</v>
      </c>
      <c r="F46" s="207" t="s">
        <v>107</v>
      </c>
      <c r="G46" s="208" t="s">
        <v>108</v>
      </c>
      <c r="H46" s="208" t="s">
        <v>109</v>
      </c>
      <c r="I46" s="219" t="s">
        <v>116</v>
      </c>
      <c r="J46" s="532"/>
    </row>
    <row r="47" spans="1:10" s="2" customFormat="1" x14ac:dyDescent="0.3">
      <c r="A47" s="121" t="s">
        <v>33</v>
      </c>
      <c r="B47" s="131">
        <v>1</v>
      </c>
      <c r="C47" s="132">
        <v>1</v>
      </c>
      <c r="D47" s="132">
        <v>0</v>
      </c>
      <c r="E47" s="220">
        <f>SUM(B47:D47)</f>
        <v>2</v>
      </c>
      <c r="F47" s="131">
        <v>0</v>
      </c>
      <c r="G47" s="132">
        <v>1</v>
      </c>
      <c r="H47" s="132">
        <v>0</v>
      </c>
      <c r="I47" s="220">
        <f>SUM(F47:H47)</f>
        <v>1</v>
      </c>
      <c r="J47" s="226">
        <f>SUM(I47,E47)</f>
        <v>3</v>
      </c>
    </row>
    <row r="48" spans="1:10" s="204" customFormat="1" x14ac:dyDescent="0.3">
      <c r="A48" s="213" t="s">
        <v>1</v>
      </c>
      <c r="B48" s="110">
        <v>0</v>
      </c>
      <c r="C48" s="109">
        <v>0</v>
      </c>
      <c r="D48" s="109">
        <v>0</v>
      </c>
      <c r="E48" s="221">
        <f t="shared" ref="E48:E50" si="10">SUM(B48:D48)</f>
        <v>0</v>
      </c>
      <c r="F48" s="110">
        <v>0</v>
      </c>
      <c r="G48" s="109">
        <v>1</v>
      </c>
      <c r="H48" s="109">
        <v>0</v>
      </c>
      <c r="I48" s="221">
        <f t="shared" ref="I48:I50" si="11">SUM(F48:H48)</f>
        <v>1</v>
      </c>
      <c r="J48" s="227">
        <f t="shared" ref="J48:J50" si="12">SUM(I48,E48)</f>
        <v>1</v>
      </c>
    </row>
    <row r="49" spans="1:10" s="204" customFormat="1" x14ac:dyDescent="0.3">
      <c r="A49" s="213" t="s">
        <v>8</v>
      </c>
      <c r="B49" s="110">
        <v>1</v>
      </c>
      <c r="C49" s="109">
        <v>1</v>
      </c>
      <c r="D49" s="109">
        <v>0</v>
      </c>
      <c r="E49" s="221">
        <f t="shared" si="10"/>
        <v>2</v>
      </c>
      <c r="F49" s="110">
        <v>0</v>
      </c>
      <c r="G49" s="109">
        <v>0</v>
      </c>
      <c r="H49" s="109">
        <v>0</v>
      </c>
      <c r="I49" s="221">
        <f t="shared" si="11"/>
        <v>0</v>
      </c>
      <c r="J49" s="227">
        <f t="shared" si="12"/>
        <v>2</v>
      </c>
    </row>
    <row r="50" spans="1:10" s="204" customFormat="1" ht="15" thickBot="1" x14ac:dyDescent="0.35">
      <c r="A50" s="214" t="s">
        <v>138</v>
      </c>
      <c r="B50" s="112">
        <v>0</v>
      </c>
      <c r="C50" s="113">
        <v>0</v>
      </c>
      <c r="D50" s="113">
        <v>0</v>
      </c>
      <c r="E50" s="222">
        <f t="shared" si="10"/>
        <v>0</v>
      </c>
      <c r="F50" s="112">
        <v>0</v>
      </c>
      <c r="G50" s="113">
        <v>0</v>
      </c>
      <c r="H50" s="113">
        <v>0</v>
      </c>
      <c r="I50" s="222">
        <f t="shared" si="11"/>
        <v>0</v>
      </c>
      <c r="J50" s="228">
        <f t="shared" si="12"/>
        <v>0</v>
      </c>
    </row>
    <row r="51" spans="1:10" s="2" customFormat="1" x14ac:dyDescent="0.3">
      <c r="A51" s="215" t="s">
        <v>34</v>
      </c>
      <c r="B51" s="123">
        <v>0</v>
      </c>
      <c r="C51" s="124">
        <v>0</v>
      </c>
      <c r="D51" s="124">
        <v>0</v>
      </c>
      <c r="E51" s="223">
        <f t="shared" ref="E51:E61" si="13">SUM(B51:D51)</f>
        <v>0</v>
      </c>
      <c r="F51" s="123">
        <v>0</v>
      </c>
      <c r="G51" s="124">
        <v>0</v>
      </c>
      <c r="H51" s="124">
        <v>1</v>
      </c>
      <c r="I51" s="223">
        <f t="shared" ref="I51:I61" si="14">SUM(F51:H51)</f>
        <v>1</v>
      </c>
      <c r="J51" s="229">
        <f t="shared" ref="J51:J61" si="15">SUM(I51,E51)</f>
        <v>1</v>
      </c>
    </row>
    <row r="52" spans="1:10" s="204" customFormat="1" x14ac:dyDescent="0.3">
      <c r="A52" s="213" t="s">
        <v>122</v>
      </c>
      <c r="B52" s="110">
        <v>0</v>
      </c>
      <c r="C52" s="109">
        <v>0</v>
      </c>
      <c r="D52" s="109">
        <v>0</v>
      </c>
      <c r="E52" s="221">
        <f t="shared" si="13"/>
        <v>0</v>
      </c>
      <c r="F52" s="110">
        <v>0</v>
      </c>
      <c r="G52" s="109">
        <v>0</v>
      </c>
      <c r="H52" s="109">
        <v>0</v>
      </c>
      <c r="I52" s="221">
        <f t="shared" si="14"/>
        <v>0</v>
      </c>
      <c r="J52" s="227">
        <f t="shared" si="15"/>
        <v>0</v>
      </c>
    </row>
    <row r="53" spans="1:10" s="204" customFormat="1" x14ac:dyDescent="0.3">
      <c r="A53" s="216" t="s">
        <v>37</v>
      </c>
      <c r="B53" s="206">
        <v>0</v>
      </c>
      <c r="C53" s="205">
        <v>0</v>
      </c>
      <c r="D53" s="205">
        <v>0</v>
      </c>
      <c r="E53" s="224">
        <f t="shared" si="13"/>
        <v>0</v>
      </c>
      <c r="F53" s="206">
        <v>0</v>
      </c>
      <c r="G53" s="205">
        <v>0</v>
      </c>
      <c r="H53" s="205">
        <v>1</v>
      </c>
      <c r="I53" s="224">
        <f t="shared" si="14"/>
        <v>1</v>
      </c>
      <c r="J53" s="230">
        <v>0</v>
      </c>
    </row>
    <row r="54" spans="1:10" s="204" customFormat="1" x14ac:dyDescent="0.3">
      <c r="A54" s="216" t="s">
        <v>38</v>
      </c>
      <c r="B54" s="206">
        <v>0</v>
      </c>
      <c r="C54" s="205">
        <v>0</v>
      </c>
      <c r="D54" s="205">
        <v>0</v>
      </c>
      <c r="E54" s="224">
        <f t="shared" si="13"/>
        <v>0</v>
      </c>
      <c r="F54" s="206">
        <v>0</v>
      </c>
      <c r="G54" s="205">
        <v>0</v>
      </c>
      <c r="H54" s="205">
        <v>0</v>
      </c>
      <c r="I54" s="224">
        <f t="shared" si="14"/>
        <v>0</v>
      </c>
      <c r="J54" s="230">
        <v>0</v>
      </c>
    </row>
    <row r="55" spans="1:10" s="204" customFormat="1" x14ac:dyDescent="0.3">
      <c r="A55" s="216" t="s">
        <v>35</v>
      </c>
      <c r="B55" s="206">
        <v>0</v>
      </c>
      <c r="C55" s="205">
        <v>0</v>
      </c>
      <c r="D55" s="205">
        <v>0</v>
      </c>
      <c r="E55" s="224">
        <f t="shared" si="13"/>
        <v>0</v>
      </c>
      <c r="F55" s="206">
        <v>0</v>
      </c>
      <c r="G55" s="205">
        <v>0</v>
      </c>
      <c r="H55" s="205">
        <v>0</v>
      </c>
      <c r="I55" s="224">
        <f t="shared" si="14"/>
        <v>0</v>
      </c>
      <c r="J55" s="230">
        <v>0</v>
      </c>
    </row>
    <row r="56" spans="1:10" s="204" customFormat="1" ht="15" thickBot="1" x14ac:dyDescent="0.35">
      <c r="A56" s="216" t="s">
        <v>39</v>
      </c>
      <c r="B56" s="206">
        <v>0</v>
      </c>
      <c r="C56" s="205">
        <v>0</v>
      </c>
      <c r="D56" s="205">
        <v>0</v>
      </c>
      <c r="E56" s="224">
        <f t="shared" si="13"/>
        <v>0</v>
      </c>
      <c r="F56" s="206">
        <v>0</v>
      </c>
      <c r="G56" s="205">
        <v>0</v>
      </c>
      <c r="H56" s="205">
        <v>0</v>
      </c>
      <c r="I56" s="224">
        <f t="shared" si="14"/>
        <v>0</v>
      </c>
      <c r="J56" s="230">
        <f t="shared" si="15"/>
        <v>0</v>
      </c>
    </row>
    <row r="57" spans="1:10" s="2" customFormat="1" x14ac:dyDescent="0.3">
      <c r="A57" s="121" t="s">
        <v>58</v>
      </c>
      <c r="B57" s="131">
        <v>0</v>
      </c>
      <c r="C57" s="132">
        <v>0</v>
      </c>
      <c r="D57" s="132">
        <v>2</v>
      </c>
      <c r="E57" s="220">
        <f t="shared" si="13"/>
        <v>2</v>
      </c>
      <c r="F57" s="131">
        <v>1</v>
      </c>
      <c r="G57" s="132">
        <v>1</v>
      </c>
      <c r="H57" s="132">
        <v>0</v>
      </c>
      <c r="I57" s="220">
        <f t="shared" si="14"/>
        <v>2</v>
      </c>
      <c r="J57" s="226">
        <f t="shared" si="15"/>
        <v>4</v>
      </c>
    </row>
    <row r="58" spans="1:10" s="204" customFormat="1" x14ac:dyDescent="0.3">
      <c r="A58" s="213" t="s">
        <v>88</v>
      </c>
      <c r="B58" s="110">
        <v>0</v>
      </c>
      <c r="C58" s="109">
        <v>0</v>
      </c>
      <c r="D58" s="109">
        <v>1</v>
      </c>
      <c r="E58" s="221">
        <f t="shared" si="13"/>
        <v>1</v>
      </c>
      <c r="F58" s="110">
        <v>0</v>
      </c>
      <c r="G58" s="109">
        <v>0</v>
      </c>
      <c r="H58" s="109">
        <v>0</v>
      </c>
      <c r="I58" s="221">
        <f t="shared" si="14"/>
        <v>0</v>
      </c>
      <c r="J58" s="227">
        <f t="shared" si="15"/>
        <v>1</v>
      </c>
    </row>
    <row r="59" spans="1:10" s="204" customFormat="1" x14ac:dyDescent="0.3">
      <c r="A59" s="213" t="s">
        <v>59</v>
      </c>
      <c r="B59" s="110">
        <v>0</v>
      </c>
      <c r="C59" s="109">
        <v>0</v>
      </c>
      <c r="D59" s="109">
        <v>0</v>
      </c>
      <c r="E59" s="221">
        <f t="shared" si="13"/>
        <v>0</v>
      </c>
      <c r="F59" s="110">
        <v>0</v>
      </c>
      <c r="G59" s="109">
        <v>0</v>
      </c>
      <c r="H59" s="109">
        <v>0</v>
      </c>
      <c r="I59" s="221">
        <f t="shared" si="14"/>
        <v>0</v>
      </c>
      <c r="J59" s="227">
        <f t="shared" si="15"/>
        <v>0</v>
      </c>
    </row>
    <row r="60" spans="1:10" s="204" customFormat="1" x14ac:dyDescent="0.3">
      <c r="A60" s="213" t="s">
        <v>60</v>
      </c>
      <c r="B60" s="110">
        <v>0</v>
      </c>
      <c r="C60" s="109">
        <v>0</v>
      </c>
      <c r="D60" s="109">
        <v>1</v>
      </c>
      <c r="E60" s="221">
        <f t="shared" si="13"/>
        <v>1</v>
      </c>
      <c r="F60" s="110">
        <v>0</v>
      </c>
      <c r="G60" s="109">
        <v>0</v>
      </c>
      <c r="H60" s="109">
        <v>0</v>
      </c>
      <c r="I60" s="221">
        <f t="shared" si="14"/>
        <v>0</v>
      </c>
      <c r="J60" s="227">
        <f t="shared" si="15"/>
        <v>1</v>
      </c>
    </row>
    <row r="61" spans="1:10" s="204" customFormat="1" ht="15" thickBot="1" x14ac:dyDescent="0.35">
      <c r="A61" s="214" t="s">
        <v>61</v>
      </c>
      <c r="B61" s="112">
        <v>0</v>
      </c>
      <c r="C61" s="113">
        <v>0</v>
      </c>
      <c r="D61" s="113">
        <v>0</v>
      </c>
      <c r="E61" s="222">
        <f t="shared" si="13"/>
        <v>0</v>
      </c>
      <c r="F61" s="112">
        <v>1</v>
      </c>
      <c r="G61" s="113">
        <v>1</v>
      </c>
      <c r="H61" s="113">
        <v>0</v>
      </c>
      <c r="I61" s="222">
        <f t="shared" si="14"/>
        <v>2</v>
      </c>
      <c r="J61" s="228">
        <f t="shared" si="15"/>
        <v>2</v>
      </c>
    </row>
    <row r="62" spans="1:10" s="2" customFormat="1" ht="15" thickBot="1" x14ac:dyDescent="0.35">
      <c r="A62" s="217" t="s">
        <v>89</v>
      </c>
      <c r="B62" s="209">
        <f>SUM(B57,B51,B47)</f>
        <v>1</v>
      </c>
      <c r="C62" s="210">
        <f t="shared" ref="C62:J62" si="16">SUM(C57,C51,C47)</f>
        <v>1</v>
      </c>
      <c r="D62" s="210">
        <f t="shared" si="16"/>
        <v>2</v>
      </c>
      <c r="E62" s="225">
        <f t="shared" si="16"/>
        <v>4</v>
      </c>
      <c r="F62" s="209">
        <f t="shared" si="16"/>
        <v>1</v>
      </c>
      <c r="G62" s="210">
        <f t="shared" si="16"/>
        <v>2</v>
      </c>
      <c r="H62" s="210">
        <f t="shared" si="16"/>
        <v>1</v>
      </c>
      <c r="I62" s="225">
        <f t="shared" si="16"/>
        <v>4</v>
      </c>
      <c r="J62" s="231">
        <f t="shared" si="16"/>
        <v>8</v>
      </c>
    </row>
    <row r="65" spans="1:1" x14ac:dyDescent="0.3">
      <c r="A65" s="470" t="s">
        <v>184</v>
      </c>
    </row>
  </sheetData>
  <mergeCells count="9">
    <mergeCell ref="B45:E45"/>
    <mergeCell ref="F45:I45"/>
    <mergeCell ref="J45:J46"/>
    <mergeCell ref="B3:E3"/>
    <mergeCell ref="F3:I3"/>
    <mergeCell ref="J3:J4"/>
    <mergeCell ref="B24:E24"/>
    <mergeCell ref="F24:I24"/>
    <mergeCell ref="J24:J25"/>
  </mergeCells>
  <pageMargins left="0.25" right="0.25" top="0.75" bottom="0.75" header="0.3" footer="0.3"/>
  <pageSetup scale="75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="80" zoomScaleNormal="80" workbookViewId="0">
      <selection activeCell="P64" sqref="P64"/>
    </sheetView>
  </sheetViews>
  <sheetFormatPr defaultColWidth="9.109375" defaultRowHeight="13.8" x14ac:dyDescent="0.3"/>
  <cols>
    <col min="1" max="1" width="5.109375" style="4" bestFit="1" customWidth="1"/>
    <col min="2" max="2" width="13.109375" style="4" bestFit="1" customWidth="1"/>
    <col min="3" max="3" width="25.21875" style="4" bestFit="1" customWidth="1"/>
    <col min="4" max="8" width="8.6640625" style="4" customWidth="1"/>
    <col min="9" max="9" width="9.6640625" style="4" customWidth="1"/>
    <col min="10" max="10" width="9.88671875" style="4" bestFit="1" customWidth="1"/>
    <col min="11" max="11" width="8.5546875" style="4" bestFit="1" customWidth="1"/>
    <col min="12" max="12" width="9.88671875" style="4" bestFit="1" customWidth="1"/>
    <col min="13" max="13" width="8.5546875" style="4" bestFit="1" customWidth="1"/>
    <col min="14" max="15" width="8.5546875" style="4" customWidth="1"/>
    <col min="16" max="16" width="8.5546875" style="4" bestFit="1" customWidth="1"/>
    <col min="17" max="17" width="9.6640625" style="4" bestFit="1" customWidth="1"/>
    <col min="18" max="18" width="9.6640625" style="4" customWidth="1"/>
    <col min="19" max="21" width="8.5546875" style="4" bestFit="1" customWidth="1"/>
    <col min="22" max="22" width="9" style="4" customWidth="1"/>
    <col min="23" max="24" width="8.5546875" style="4" bestFit="1" customWidth="1"/>
    <col min="25" max="25" width="9.6640625" style="4" bestFit="1" customWidth="1"/>
    <col min="26" max="26" width="8.88671875" style="4" bestFit="1" customWidth="1"/>
    <col min="27" max="28" width="8.5546875" style="4" bestFit="1" customWidth="1"/>
    <col min="29" max="16384" width="9.109375" style="4"/>
  </cols>
  <sheetData>
    <row r="1" spans="1:10" s="3" customFormat="1" ht="16.2" thickBot="1" x14ac:dyDescent="0.35">
      <c r="A1" s="3" t="s">
        <v>45</v>
      </c>
    </row>
    <row r="2" spans="1:10" ht="15" customHeight="1" x14ac:dyDescent="0.3">
      <c r="A2" s="11"/>
      <c r="B2" s="12"/>
      <c r="C2" s="12"/>
      <c r="D2" s="505" t="s">
        <v>42</v>
      </c>
      <c r="E2" s="506"/>
      <c r="F2" s="507"/>
      <c r="G2" s="505" t="s">
        <v>43</v>
      </c>
      <c r="H2" s="506"/>
      <c r="I2" s="507"/>
      <c r="J2" s="503" t="s">
        <v>44</v>
      </c>
    </row>
    <row r="3" spans="1:10" ht="14.4" thickBot="1" x14ac:dyDescent="0.35">
      <c r="A3" s="20"/>
      <c r="B3" s="17"/>
      <c r="C3" s="17"/>
      <c r="D3" s="34" t="s">
        <v>40</v>
      </c>
      <c r="E3" s="30" t="s">
        <v>15</v>
      </c>
      <c r="F3" s="70" t="s">
        <v>41</v>
      </c>
      <c r="G3" s="34" t="s">
        <v>40</v>
      </c>
      <c r="H3" s="30" t="s">
        <v>15</v>
      </c>
      <c r="I3" s="70" t="s">
        <v>41</v>
      </c>
      <c r="J3" s="504"/>
    </row>
    <row r="4" spans="1:10" s="55" customFormat="1" x14ac:dyDescent="0.3">
      <c r="A4" s="43" t="s">
        <v>33</v>
      </c>
      <c r="B4" s="56" t="s">
        <v>1</v>
      </c>
      <c r="C4" s="44" t="s">
        <v>18</v>
      </c>
      <c r="D4" s="45">
        <f>SUM(D5:D11)</f>
        <v>91</v>
      </c>
      <c r="E4" s="46">
        <f>SUM(E5:E11)</f>
        <v>21</v>
      </c>
      <c r="F4" s="71">
        <f>IFERROR(E4/D4," ")</f>
        <v>0.23076923076923078</v>
      </c>
      <c r="G4" s="45">
        <f>SUM(G5:G11)</f>
        <v>16</v>
      </c>
      <c r="H4" s="46">
        <f>SUM(H5:H11)</f>
        <v>4</v>
      </c>
      <c r="I4" s="71">
        <f>IFERROR(H4/G4," ")</f>
        <v>0.25</v>
      </c>
      <c r="J4" s="75">
        <f>IFERROR(H4/(E4+H4)," ")</f>
        <v>0.16</v>
      </c>
    </row>
    <row r="5" spans="1:10" x14ac:dyDescent="0.3">
      <c r="A5" s="15"/>
      <c r="B5" s="17"/>
      <c r="C5" s="24" t="s">
        <v>2</v>
      </c>
      <c r="D5" s="36">
        <v>15</v>
      </c>
      <c r="E5" s="10">
        <v>2</v>
      </c>
      <c r="F5" s="72">
        <f t="shared" ref="F5:F30" si="0">IFERROR(E5/D5," ")</f>
        <v>0.13333333333333333</v>
      </c>
      <c r="G5" s="36">
        <v>3</v>
      </c>
      <c r="H5" s="10">
        <v>1</v>
      </c>
      <c r="I5" s="72">
        <f t="shared" ref="I5:I30" si="1">IFERROR(H5/G5," ")</f>
        <v>0.33333333333333331</v>
      </c>
      <c r="J5" s="76">
        <f t="shared" ref="J5:J30" si="2">IFERROR(H5/(E5+H5)," ")</f>
        <v>0.33333333333333331</v>
      </c>
    </row>
    <row r="6" spans="1:10" x14ac:dyDescent="0.3">
      <c r="A6" s="15"/>
      <c r="B6" s="17"/>
      <c r="C6" s="24" t="s">
        <v>3</v>
      </c>
      <c r="D6" s="36">
        <v>14</v>
      </c>
      <c r="E6" s="10">
        <v>4</v>
      </c>
      <c r="F6" s="72">
        <f t="shared" si="0"/>
        <v>0.2857142857142857</v>
      </c>
      <c r="G6" s="36">
        <v>3</v>
      </c>
      <c r="H6" s="10">
        <v>0</v>
      </c>
      <c r="I6" s="72">
        <f t="shared" si="1"/>
        <v>0</v>
      </c>
      <c r="J6" s="76">
        <f t="shared" si="2"/>
        <v>0</v>
      </c>
    </row>
    <row r="7" spans="1:10" x14ac:dyDescent="0.3">
      <c r="A7" s="15"/>
      <c r="B7" s="67"/>
      <c r="C7" s="24" t="s">
        <v>118</v>
      </c>
      <c r="D7" s="36">
        <v>2</v>
      </c>
      <c r="E7" s="10">
        <v>0</v>
      </c>
      <c r="F7" s="72">
        <f t="shared" si="0"/>
        <v>0</v>
      </c>
      <c r="G7" s="36">
        <v>0</v>
      </c>
      <c r="H7" s="10">
        <v>0</v>
      </c>
      <c r="I7" s="72" t="str">
        <f t="shared" si="1"/>
        <v xml:space="preserve"> </v>
      </c>
      <c r="J7" s="76" t="str">
        <f t="shared" si="2"/>
        <v xml:space="preserve"> </v>
      </c>
    </row>
    <row r="8" spans="1:10" x14ac:dyDescent="0.3">
      <c r="A8" s="15"/>
      <c r="B8" s="17"/>
      <c r="C8" s="24" t="s">
        <v>4</v>
      </c>
      <c r="D8" s="36">
        <v>26</v>
      </c>
      <c r="E8" s="10">
        <v>8</v>
      </c>
      <c r="F8" s="72">
        <f t="shared" si="0"/>
        <v>0.30769230769230771</v>
      </c>
      <c r="G8" s="36">
        <v>4</v>
      </c>
      <c r="H8" s="10">
        <v>0</v>
      </c>
      <c r="I8" s="72">
        <f t="shared" si="1"/>
        <v>0</v>
      </c>
      <c r="J8" s="76">
        <f t="shared" si="2"/>
        <v>0</v>
      </c>
    </row>
    <row r="9" spans="1:10" x14ac:dyDescent="0.3">
      <c r="A9" s="15"/>
      <c r="B9" s="17"/>
      <c r="C9" s="24" t="s">
        <v>5</v>
      </c>
      <c r="D9" s="36">
        <v>21</v>
      </c>
      <c r="E9" s="10">
        <v>2</v>
      </c>
      <c r="F9" s="72">
        <f t="shared" si="0"/>
        <v>9.5238095238095233E-2</v>
      </c>
      <c r="G9" s="36">
        <v>5</v>
      </c>
      <c r="H9" s="10">
        <v>2</v>
      </c>
      <c r="I9" s="72">
        <f t="shared" si="1"/>
        <v>0.4</v>
      </c>
      <c r="J9" s="76">
        <f t="shared" si="2"/>
        <v>0.5</v>
      </c>
    </row>
    <row r="10" spans="1:10" x14ac:dyDescent="0.3">
      <c r="A10" s="15"/>
      <c r="B10" s="17"/>
      <c r="C10" s="24" t="s">
        <v>6</v>
      </c>
      <c r="D10" s="36">
        <v>12</v>
      </c>
      <c r="E10" s="10">
        <v>4</v>
      </c>
      <c r="F10" s="72">
        <f t="shared" si="0"/>
        <v>0.33333333333333331</v>
      </c>
      <c r="G10" s="36">
        <v>1</v>
      </c>
      <c r="H10" s="10">
        <v>1</v>
      </c>
      <c r="I10" s="72">
        <f t="shared" si="1"/>
        <v>1</v>
      </c>
      <c r="J10" s="76">
        <f t="shared" si="2"/>
        <v>0.2</v>
      </c>
    </row>
    <row r="11" spans="1:10" ht="14.4" thickBot="1" x14ac:dyDescent="0.35">
      <c r="A11" s="15"/>
      <c r="B11" s="66"/>
      <c r="C11" s="25" t="s">
        <v>117</v>
      </c>
      <c r="D11" s="37">
        <v>1</v>
      </c>
      <c r="E11" s="21">
        <v>1</v>
      </c>
      <c r="F11" s="73">
        <f t="shared" si="0"/>
        <v>1</v>
      </c>
      <c r="G11" s="37">
        <v>0</v>
      </c>
      <c r="H11" s="21">
        <v>0</v>
      </c>
      <c r="I11" s="73" t="str">
        <f t="shared" si="1"/>
        <v xml:space="preserve"> </v>
      </c>
      <c r="J11" s="77">
        <f t="shared" si="2"/>
        <v>0</v>
      </c>
    </row>
    <row r="12" spans="1:10" s="55" customFormat="1" x14ac:dyDescent="0.3">
      <c r="A12" s="50"/>
      <c r="B12" s="56" t="s">
        <v>8</v>
      </c>
      <c r="C12" s="44" t="s">
        <v>18</v>
      </c>
      <c r="D12" s="45">
        <f>SUM(D13:D21)</f>
        <v>102</v>
      </c>
      <c r="E12" s="46">
        <f>SUM(E13:E21)</f>
        <v>13</v>
      </c>
      <c r="F12" s="71">
        <f t="shared" si="0"/>
        <v>0.12745098039215685</v>
      </c>
      <c r="G12" s="45">
        <f t="shared" ref="G12:H12" si="3">SUM(G13:G21)</f>
        <v>24</v>
      </c>
      <c r="H12" s="46">
        <f t="shared" si="3"/>
        <v>16</v>
      </c>
      <c r="I12" s="71">
        <f t="shared" si="1"/>
        <v>0.66666666666666663</v>
      </c>
      <c r="J12" s="75">
        <f t="shared" si="2"/>
        <v>0.55172413793103448</v>
      </c>
    </row>
    <row r="13" spans="1:10" x14ac:dyDescent="0.3">
      <c r="A13" s="15"/>
      <c r="B13" s="17"/>
      <c r="C13" s="24" t="s">
        <v>9</v>
      </c>
      <c r="D13" s="36">
        <v>15</v>
      </c>
      <c r="E13" s="10">
        <v>3</v>
      </c>
      <c r="F13" s="72">
        <f t="shared" si="0"/>
        <v>0.2</v>
      </c>
      <c r="G13" s="36">
        <v>6</v>
      </c>
      <c r="H13" s="10">
        <v>6</v>
      </c>
      <c r="I13" s="72">
        <f t="shared" si="1"/>
        <v>1</v>
      </c>
      <c r="J13" s="76">
        <f t="shared" si="2"/>
        <v>0.66666666666666663</v>
      </c>
    </row>
    <row r="14" spans="1:10" x14ac:dyDescent="0.3">
      <c r="A14" s="15"/>
      <c r="B14" s="17"/>
      <c r="C14" s="24" t="s">
        <v>10</v>
      </c>
      <c r="D14" s="36">
        <v>14</v>
      </c>
      <c r="E14" s="10">
        <v>2</v>
      </c>
      <c r="F14" s="72">
        <f t="shared" si="0"/>
        <v>0.14285714285714285</v>
      </c>
      <c r="G14" s="36">
        <v>5</v>
      </c>
      <c r="H14" s="10">
        <v>4</v>
      </c>
      <c r="I14" s="72">
        <f t="shared" si="1"/>
        <v>0.8</v>
      </c>
      <c r="J14" s="76">
        <f t="shared" si="2"/>
        <v>0.66666666666666663</v>
      </c>
    </row>
    <row r="15" spans="1:10" x14ac:dyDescent="0.3">
      <c r="A15" s="15"/>
      <c r="B15" s="17"/>
      <c r="C15" s="24" t="s">
        <v>11</v>
      </c>
      <c r="D15" s="36">
        <v>16</v>
      </c>
      <c r="E15" s="10">
        <v>4</v>
      </c>
      <c r="F15" s="72">
        <f t="shared" si="0"/>
        <v>0.25</v>
      </c>
      <c r="G15" s="36">
        <v>2</v>
      </c>
      <c r="H15" s="10">
        <v>1</v>
      </c>
      <c r="I15" s="72">
        <f t="shared" si="1"/>
        <v>0.5</v>
      </c>
      <c r="J15" s="76">
        <f t="shared" si="2"/>
        <v>0.2</v>
      </c>
    </row>
    <row r="16" spans="1:10" x14ac:dyDescent="0.3">
      <c r="A16" s="15"/>
      <c r="B16" s="17"/>
      <c r="C16" s="24" t="s">
        <v>119</v>
      </c>
      <c r="D16" s="36">
        <v>2</v>
      </c>
      <c r="E16" s="10">
        <v>0</v>
      </c>
      <c r="F16" s="72">
        <f t="shared" si="0"/>
        <v>0</v>
      </c>
      <c r="G16" s="36">
        <v>0</v>
      </c>
      <c r="H16" s="10">
        <v>0</v>
      </c>
      <c r="I16" s="72" t="str">
        <f t="shared" si="1"/>
        <v xml:space="preserve"> </v>
      </c>
      <c r="J16" s="76" t="str">
        <f t="shared" si="2"/>
        <v xml:space="preserve"> </v>
      </c>
    </row>
    <row r="17" spans="1:10" x14ac:dyDescent="0.3">
      <c r="A17" s="15"/>
      <c r="B17" s="17"/>
      <c r="C17" s="24" t="s">
        <v>12</v>
      </c>
      <c r="D17" s="36">
        <v>8</v>
      </c>
      <c r="E17" s="10">
        <v>2</v>
      </c>
      <c r="F17" s="72">
        <f t="shared" si="0"/>
        <v>0.25</v>
      </c>
      <c r="G17" s="36">
        <v>1</v>
      </c>
      <c r="H17" s="10">
        <v>1</v>
      </c>
      <c r="I17" s="72">
        <f t="shared" si="1"/>
        <v>1</v>
      </c>
      <c r="J17" s="76">
        <f t="shared" si="2"/>
        <v>0.33333333333333331</v>
      </c>
    </row>
    <row r="18" spans="1:10" x14ac:dyDescent="0.3">
      <c r="A18" s="15"/>
      <c r="B18" s="17"/>
      <c r="C18" s="24" t="s">
        <v>120</v>
      </c>
      <c r="D18" s="36">
        <v>1</v>
      </c>
      <c r="E18" s="10">
        <v>0</v>
      </c>
      <c r="F18" s="72">
        <f t="shared" si="0"/>
        <v>0</v>
      </c>
      <c r="G18" s="36">
        <v>0</v>
      </c>
      <c r="H18" s="10">
        <v>0</v>
      </c>
      <c r="I18" s="72" t="str">
        <f t="shared" si="1"/>
        <v xml:space="preserve"> </v>
      </c>
      <c r="J18" s="76" t="str">
        <f t="shared" si="2"/>
        <v xml:space="preserve"> </v>
      </c>
    </row>
    <row r="19" spans="1:10" x14ac:dyDescent="0.3">
      <c r="A19" s="15"/>
      <c r="B19" s="17"/>
      <c r="C19" s="24" t="s">
        <v>13</v>
      </c>
      <c r="D19" s="36">
        <v>21</v>
      </c>
      <c r="E19" s="10">
        <v>0</v>
      </c>
      <c r="F19" s="72">
        <f t="shared" si="0"/>
        <v>0</v>
      </c>
      <c r="G19" s="36">
        <v>8</v>
      </c>
      <c r="H19" s="10">
        <v>4</v>
      </c>
      <c r="I19" s="72">
        <f t="shared" si="1"/>
        <v>0.5</v>
      </c>
      <c r="J19" s="76">
        <f t="shared" si="2"/>
        <v>1</v>
      </c>
    </row>
    <row r="20" spans="1:10" x14ac:dyDescent="0.3">
      <c r="A20" s="15"/>
      <c r="B20" s="17"/>
      <c r="C20" s="24" t="s">
        <v>14</v>
      </c>
      <c r="D20" s="36">
        <v>24</v>
      </c>
      <c r="E20" s="10">
        <v>2</v>
      </c>
      <c r="F20" s="72">
        <f t="shared" si="0"/>
        <v>8.3333333333333329E-2</v>
      </c>
      <c r="G20" s="36">
        <v>2</v>
      </c>
      <c r="H20" s="10">
        <v>0</v>
      </c>
      <c r="I20" s="72">
        <f t="shared" si="1"/>
        <v>0</v>
      </c>
      <c r="J20" s="76">
        <f t="shared" si="2"/>
        <v>0</v>
      </c>
    </row>
    <row r="21" spans="1:10" ht="14.4" thickBot="1" x14ac:dyDescent="0.35">
      <c r="A21" s="15"/>
      <c r="B21" s="66"/>
      <c r="C21" s="25" t="s">
        <v>7</v>
      </c>
      <c r="D21" s="37">
        <v>1</v>
      </c>
      <c r="E21" s="21">
        <v>0</v>
      </c>
      <c r="F21" s="73">
        <f t="shared" si="0"/>
        <v>0</v>
      </c>
      <c r="G21" s="37">
        <v>0</v>
      </c>
      <c r="H21" s="21">
        <v>0</v>
      </c>
      <c r="I21" s="73" t="str">
        <f t="shared" si="1"/>
        <v xml:space="preserve"> </v>
      </c>
      <c r="J21" s="77" t="str">
        <f t="shared" si="2"/>
        <v xml:space="preserve"> </v>
      </c>
    </row>
    <row r="22" spans="1:10" s="55" customFormat="1" x14ac:dyDescent="0.3">
      <c r="A22" s="50"/>
      <c r="B22" s="56" t="s">
        <v>19</v>
      </c>
      <c r="C22" s="44" t="s">
        <v>18</v>
      </c>
      <c r="D22" s="45">
        <f>SUM(D23)</f>
        <v>5</v>
      </c>
      <c r="E22" s="46">
        <f>SUM(E23)</f>
        <v>4</v>
      </c>
      <c r="F22" s="71">
        <f t="shared" si="0"/>
        <v>0.8</v>
      </c>
      <c r="G22" s="45">
        <f t="shared" ref="G22:H22" si="4">SUM(G23)</f>
        <v>0</v>
      </c>
      <c r="H22" s="46">
        <f t="shared" si="4"/>
        <v>0</v>
      </c>
      <c r="I22" s="71" t="str">
        <f t="shared" si="1"/>
        <v xml:space="preserve"> </v>
      </c>
      <c r="J22" s="75">
        <f t="shared" si="2"/>
        <v>0</v>
      </c>
    </row>
    <row r="23" spans="1:10" ht="14.4" thickBot="1" x14ac:dyDescent="0.35">
      <c r="A23" s="20"/>
      <c r="B23" s="66"/>
      <c r="C23" s="25" t="s">
        <v>121</v>
      </c>
      <c r="D23" s="37">
        <v>5</v>
      </c>
      <c r="E23" s="21">
        <v>4</v>
      </c>
      <c r="F23" s="73">
        <f t="shared" si="0"/>
        <v>0.8</v>
      </c>
      <c r="G23" s="37">
        <v>0</v>
      </c>
      <c r="H23" s="21">
        <v>0</v>
      </c>
      <c r="I23" s="73" t="str">
        <f t="shared" si="1"/>
        <v xml:space="preserve"> </v>
      </c>
      <c r="J23" s="77">
        <f t="shared" si="2"/>
        <v>0</v>
      </c>
    </row>
    <row r="24" spans="1:10" s="55" customFormat="1" x14ac:dyDescent="0.3">
      <c r="A24" s="50" t="s">
        <v>34</v>
      </c>
      <c r="B24" s="56"/>
      <c r="C24" s="44" t="s">
        <v>18</v>
      </c>
      <c r="D24" s="45">
        <f>SUM(D25:D30)</f>
        <v>68</v>
      </c>
      <c r="E24" s="46">
        <f>SUM(E25:E30)</f>
        <v>33</v>
      </c>
      <c r="F24" s="71">
        <f>IFERROR(E24/D24," ")</f>
        <v>0.48529411764705882</v>
      </c>
      <c r="G24" s="45">
        <f t="shared" ref="G24:H24" si="5">SUM(G25:G30)</f>
        <v>10</v>
      </c>
      <c r="H24" s="46">
        <f t="shared" si="5"/>
        <v>6</v>
      </c>
      <c r="I24" s="71">
        <f t="shared" si="1"/>
        <v>0.6</v>
      </c>
      <c r="J24" s="75">
        <f t="shared" si="2"/>
        <v>0.15384615384615385</v>
      </c>
    </row>
    <row r="25" spans="1:10" x14ac:dyDescent="0.3">
      <c r="A25" s="50"/>
      <c r="B25" s="17"/>
      <c r="C25" s="24" t="s">
        <v>122</v>
      </c>
      <c r="D25" s="36">
        <v>18</v>
      </c>
      <c r="E25" s="10">
        <v>5</v>
      </c>
      <c r="F25" s="72">
        <f>IFERROR(E25/D25," ")</f>
        <v>0.27777777777777779</v>
      </c>
      <c r="G25" s="36">
        <v>2</v>
      </c>
      <c r="H25" s="10">
        <v>1</v>
      </c>
      <c r="I25" s="72">
        <f t="shared" si="1"/>
        <v>0.5</v>
      </c>
      <c r="J25" s="76">
        <f t="shared" si="2"/>
        <v>0.16666666666666666</v>
      </c>
    </row>
    <row r="26" spans="1:10" x14ac:dyDescent="0.3">
      <c r="A26" s="15"/>
      <c r="B26" s="17"/>
      <c r="C26" s="364" t="s">
        <v>37</v>
      </c>
      <c r="D26" s="354">
        <v>7</v>
      </c>
      <c r="E26" s="365">
        <v>2</v>
      </c>
      <c r="F26" s="366">
        <f t="shared" si="0"/>
        <v>0.2857142857142857</v>
      </c>
      <c r="G26" s="354">
        <v>3</v>
      </c>
      <c r="H26" s="365">
        <v>1</v>
      </c>
      <c r="I26" s="366">
        <f t="shared" si="1"/>
        <v>0.33333333333333331</v>
      </c>
      <c r="J26" s="367">
        <f t="shared" si="2"/>
        <v>0.33333333333333331</v>
      </c>
    </row>
    <row r="27" spans="1:10" x14ac:dyDescent="0.3">
      <c r="A27" s="15"/>
      <c r="B27" s="17"/>
      <c r="C27" s="24" t="s">
        <v>38</v>
      </c>
      <c r="D27" s="36">
        <v>13</v>
      </c>
      <c r="E27" s="10">
        <v>6</v>
      </c>
      <c r="F27" s="72">
        <f t="shared" si="0"/>
        <v>0.46153846153846156</v>
      </c>
      <c r="G27" s="36">
        <v>0</v>
      </c>
      <c r="H27" s="10">
        <v>0</v>
      </c>
      <c r="I27" s="72" t="str">
        <f t="shared" si="1"/>
        <v xml:space="preserve"> </v>
      </c>
      <c r="J27" s="76">
        <f t="shared" si="2"/>
        <v>0</v>
      </c>
    </row>
    <row r="28" spans="1:10" x14ac:dyDescent="0.3">
      <c r="A28" s="15"/>
      <c r="B28" s="17"/>
      <c r="C28" s="24" t="s">
        <v>35</v>
      </c>
      <c r="D28" s="36">
        <v>20</v>
      </c>
      <c r="E28" s="10">
        <v>14</v>
      </c>
      <c r="F28" s="72">
        <f t="shared" si="0"/>
        <v>0.7</v>
      </c>
      <c r="G28" s="36">
        <v>3</v>
      </c>
      <c r="H28" s="10">
        <v>3</v>
      </c>
      <c r="I28" s="72">
        <f t="shared" si="1"/>
        <v>1</v>
      </c>
      <c r="J28" s="76">
        <f t="shared" si="2"/>
        <v>0.17647058823529413</v>
      </c>
    </row>
    <row r="29" spans="1:10" x14ac:dyDescent="0.3">
      <c r="A29" s="15"/>
      <c r="B29" s="17"/>
      <c r="C29" s="24" t="s">
        <v>166</v>
      </c>
      <c r="D29" s="36">
        <v>1</v>
      </c>
      <c r="E29" s="10">
        <v>0</v>
      </c>
      <c r="F29" s="72">
        <f t="shared" si="0"/>
        <v>0</v>
      </c>
      <c r="G29" s="36">
        <v>0</v>
      </c>
      <c r="H29" s="10">
        <v>0</v>
      </c>
      <c r="I29" s="72" t="str">
        <f t="shared" si="1"/>
        <v xml:space="preserve"> </v>
      </c>
      <c r="J29" s="76" t="str">
        <f t="shared" si="2"/>
        <v xml:space="preserve"> </v>
      </c>
    </row>
    <row r="30" spans="1:10" ht="14.4" thickBot="1" x14ac:dyDescent="0.35">
      <c r="A30" s="20"/>
      <c r="B30" s="66"/>
      <c r="C30" s="25" t="s">
        <v>39</v>
      </c>
      <c r="D30" s="37">
        <v>9</v>
      </c>
      <c r="E30" s="21">
        <v>6</v>
      </c>
      <c r="F30" s="73">
        <f t="shared" si="0"/>
        <v>0.66666666666666663</v>
      </c>
      <c r="G30" s="37">
        <v>2</v>
      </c>
      <c r="H30" s="21">
        <v>1</v>
      </c>
      <c r="I30" s="73">
        <f t="shared" si="1"/>
        <v>0.5</v>
      </c>
      <c r="J30" s="77">
        <f t="shared" si="2"/>
        <v>0.14285714285714285</v>
      </c>
    </row>
    <row r="32" spans="1:10" ht="16.2" thickBot="1" x14ac:dyDescent="0.35">
      <c r="A32" s="3" t="s">
        <v>53</v>
      </c>
    </row>
    <row r="33" spans="1:22" x14ac:dyDescent="0.3">
      <c r="A33" s="11"/>
      <c r="B33" s="12"/>
      <c r="C33" s="12"/>
      <c r="D33" s="505" t="s">
        <v>42</v>
      </c>
      <c r="E33" s="506"/>
      <c r="F33" s="506"/>
      <c r="G33" s="506"/>
      <c r="H33" s="506"/>
      <c r="I33" s="506"/>
      <c r="J33" s="506"/>
      <c r="K33" s="506"/>
      <c r="L33" s="507"/>
      <c r="M33" s="506" t="s">
        <v>43</v>
      </c>
      <c r="N33" s="506"/>
      <c r="O33" s="506"/>
      <c r="P33" s="506"/>
      <c r="Q33" s="506"/>
      <c r="R33" s="506"/>
      <c r="S33" s="506"/>
      <c r="T33" s="506"/>
      <c r="U33" s="506"/>
      <c r="V33" s="503" t="s">
        <v>52</v>
      </c>
    </row>
    <row r="34" spans="1:22" ht="45" customHeight="1" thickBot="1" x14ac:dyDescent="0.35">
      <c r="A34" s="20"/>
      <c r="B34" s="17"/>
      <c r="C34" s="17"/>
      <c r="D34" s="34" t="s">
        <v>40</v>
      </c>
      <c r="E34" s="30" t="s">
        <v>23</v>
      </c>
      <c r="F34" s="31" t="s">
        <v>46</v>
      </c>
      <c r="G34" s="31" t="s">
        <v>47</v>
      </c>
      <c r="H34" s="31" t="s">
        <v>48</v>
      </c>
      <c r="I34" s="78" t="s">
        <v>51</v>
      </c>
      <c r="J34" s="30" t="s">
        <v>24</v>
      </c>
      <c r="K34" s="31" t="s">
        <v>49</v>
      </c>
      <c r="L34" s="35" t="s">
        <v>50</v>
      </c>
      <c r="M34" s="33" t="s">
        <v>40</v>
      </c>
      <c r="N34" s="30" t="s">
        <v>23</v>
      </c>
      <c r="O34" s="31" t="s">
        <v>46</v>
      </c>
      <c r="P34" s="31" t="s">
        <v>47</v>
      </c>
      <c r="Q34" s="31" t="s">
        <v>48</v>
      </c>
      <c r="R34" s="78" t="s">
        <v>51</v>
      </c>
      <c r="S34" s="30" t="s">
        <v>24</v>
      </c>
      <c r="T34" s="31" t="s">
        <v>49</v>
      </c>
      <c r="U34" s="31" t="s">
        <v>50</v>
      </c>
      <c r="V34" s="504"/>
    </row>
    <row r="35" spans="1:22" s="55" customFormat="1" x14ac:dyDescent="0.3">
      <c r="A35" s="43" t="s">
        <v>33</v>
      </c>
      <c r="B35" s="56" t="s">
        <v>1</v>
      </c>
      <c r="C35" s="56" t="s">
        <v>18</v>
      </c>
      <c r="D35" s="45">
        <f>SUM(D36:D42)</f>
        <v>91</v>
      </c>
      <c r="E35" s="46">
        <f>SUM(E36:E42)</f>
        <v>34</v>
      </c>
      <c r="F35" s="46">
        <f>SUM(F36:F42)</f>
        <v>2</v>
      </c>
      <c r="G35" s="46">
        <f>SUM(G36:G42)</f>
        <v>2</v>
      </c>
      <c r="H35" s="46">
        <f>SUM(H36:H42)</f>
        <v>2</v>
      </c>
      <c r="I35" s="79">
        <f>IFERROR((E35+F35+G35+H35)/(E35+F35+G35+H35+J35)," ")</f>
        <v>0.47619047619047616</v>
      </c>
      <c r="J35" s="46">
        <f t="shared" ref="J35:Q35" si="6">SUM(J36:J42)</f>
        <v>44</v>
      </c>
      <c r="K35" s="46">
        <f t="shared" si="6"/>
        <v>7</v>
      </c>
      <c r="L35" s="47">
        <f t="shared" si="6"/>
        <v>0</v>
      </c>
      <c r="M35" s="64">
        <f t="shared" si="6"/>
        <v>16</v>
      </c>
      <c r="N35" s="46">
        <f t="shared" si="6"/>
        <v>1</v>
      </c>
      <c r="O35" s="46">
        <f t="shared" si="6"/>
        <v>0</v>
      </c>
      <c r="P35" s="46">
        <f t="shared" si="6"/>
        <v>0</v>
      </c>
      <c r="Q35" s="46">
        <f t="shared" si="6"/>
        <v>0</v>
      </c>
      <c r="R35" s="79">
        <f>IFERROR((N35+O35+P35+Q35)/(N35+O35+P35+Q35+S35)," ")</f>
        <v>6.6666666666666666E-2</v>
      </c>
      <c r="S35" s="46">
        <f>SUM(S36:S42)</f>
        <v>14</v>
      </c>
      <c r="T35" s="46">
        <f>SUM(T36:T42)</f>
        <v>1</v>
      </c>
      <c r="U35" s="46">
        <f>SUM(U36:U42)</f>
        <v>0</v>
      </c>
      <c r="V35" s="84">
        <f>IFERROR((N35+O35+P35+Q35)/(E35+F35+G35+H35+N35+O35+P35+Q35)," ")</f>
        <v>2.4390243902439025E-2</v>
      </c>
    </row>
    <row r="36" spans="1:22" x14ac:dyDescent="0.3">
      <c r="A36" s="15"/>
      <c r="B36" s="17"/>
      <c r="C36" s="17" t="s">
        <v>2</v>
      </c>
      <c r="D36" s="36">
        <v>15</v>
      </c>
      <c r="E36" s="10">
        <v>9</v>
      </c>
      <c r="F36" s="10">
        <v>0</v>
      </c>
      <c r="G36" s="10">
        <v>1</v>
      </c>
      <c r="H36" s="10">
        <v>0</v>
      </c>
      <c r="I36" s="80">
        <f t="shared" ref="I36:I61" si="7">IFERROR((E36+F36+G36+H36)/(E36+F36+G36+H36+J36)," ")</f>
        <v>0.66666666666666663</v>
      </c>
      <c r="J36" s="10">
        <v>5</v>
      </c>
      <c r="K36" s="10">
        <v>0</v>
      </c>
      <c r="L36" s="16">
        <v>0</v>
      </c>
      <c r="M36" s="28">
        <v>3</v>
      </c>
      <c r="N36" s="10">
        <v>0</v>
      </c>
      <c r="O36" s="10">
        <v>0</v>
      </c>
      <c r="P36" s="10">
        <v>0</v>
      </c>
      <c r="Q36" s="10">
        <v>0</v>
      </c>
      <c r="R36" s="80">
        <f t="shared" ref="R36:R61" si="8">IFERROR((N36+O36+P36+Q36)/(N36+O36+P36+Q36+S36)," ")</f>
        <v>0</v>
      </c>
      <c r="S36" s="10">
        <v>3</v>
      </c>
      <c r="T36" s="10">
        <v>0</v>
      </c>
      <c r="U36" s="10">
        <v>0</v>
      </c>
      <c r="V36" s="85">
        <f t="shared" ref="V36:V61" si="9">IFERROR((N36+O36+P36+Q36)/(E36+F36+G36+H36+N36+O36+P36+Q36)," ")</f>
        <v>0</v>
      </c>
    </row>
    <row r="37" spans="1:22" x14ac:dyDescent="0.3">
      <c r="A37" s="15"/>
      <c r="B37" s="17"/>
      <c r="C37" s="17" t="s">
        <v>3</v>
      </c>
      <c r="D37" s="36">
        <v>14</v>
      </c>
      <c r="E37" s="10">
        <v>7</v>
      </c>
      <c r="F37" s="10">
        <v>0</v>
      </c>
      <c r="G37" s="10">
        <v>0</v>
      </c>
      <c r="H37" s="10">
        <v>0</v>
      </c>
      <c r="I37" s="80">
        <f t="shared" si="7"/>
        <v>0.5</v>
      </c>
      <c r="J37" s="10">
        <v>7</v>
      </c>
      <c r="K37" s="10">
        <v>0</v>
      </c>
      <c r="L37" s="16">
        <v>0</v>
      </c>
      <c r="M37" s="28">
        <v>3</v>
      </c>
      <c r="N37" s="10">
        <v>0</v>
      </c>
      <c r="O37" s="10">
        <v>0</v>
      </c>
      <c r="P37" s="10">
        <v>0</v>
      </c>
      <c r="Q37" s="10">
        <v>0</v>
      </c>
      <c r="R37" s="80">
        <f t="shared" si="8"/>
        <v>0</v>
      </c>
      <c r="S37" s="10">
        <v>2</v>
      </c>
      <c r="T37" s="10">
        <v>1</v>
      </c>
      <c r="U37" s="10">
        <v>0</v>
      </c>
      <c r="V37" s="85">
        <f t="shared" si="9"/>
        <v>0</v>
      </c>
    </row>
    <row r="38" spans="1:22" x14ac:dyDescent="0.3">
      <c r="A38" s="15"/>
      <c r="B38" s="17"/>
      <c r="C38" s="17" t="s">
        <v>118</v>
      </c>
      <c r="D38" s="36">
        <v>2</v>
      </c>
      <c r="E38" s="10">
        <v>0</v>
      </c>
      <c r="F38" s="10">
        <v>0</v>
      </c>
      <c r="G38" s="10">
        <v>0</v>
      </c>
      <c r="H38" s="10">
        <v>0</v>
      </c>
      <c r="I38" s="80">
        <f t="shared" si="7"/>
        <v>0</v>
      </c>
      <c r="J38" s="10">
        <v>2</v>
      </c>
      <c r="K38" s="10">
        <v>0</v>
      </c>
      <c r="L38" s="16">
        <v>0</v>
      </c>
      <c r="M38" s="28">
        <v>0</v>
      </c>
      <c r="N38" s="10">
        <v>0</v>
      </c>
      <c r="O38" s="10">
        <v>0</v>
      </c>
      <c r="P38" s="10">
        <v>0</v>
      </c>
      <c r="Q38" s="10">
        <v>0</v>
      </c>
      <c r="R38" s="80" t="str">
        <f t="shared" si="8"/>
        <v xml:space="preserve"> </v>
      </c>
      <c r="S38" s="10">
        <v>0</v>
      </c>
      <c r="T38" s="10">
        <v>0</v>
      </c>
      <c r="U38" s="10">
        <v>0</v>
      </c>
      <c r="V38" s="85" t="str">
        <f t="shared" si="9"/>
        <v xml:space="preserve"> </v>
      </c>
    </row>
    <row r="39" spans="1:22" x14ac:dyDescent="0.3">
      <c r="A39" s="15"/>
      <c r="B39" s="17"/>
      <c r="C39" s="17" t="s">
        <v>4</v>
      </c>
      <c r="D39" s="36">
        <v>26</v>
      </c>
      <c r="E39" s="10">
        <v>12</v>
      </c>
      <c r="F39" s="10">
        <v>2</v>
      </c>
      <c r="G39" s="10">
        <v>0</v>
      </c>
      <c r="H39" s="10">
        <v>0</v>
      </c>
      <c r="I39" s="80">
        <f t="shared" si="7"/>
        <v>0.60869565217391308</v>
      </c>
      <c r="J39" s="10">
        <v>9</v>
      </c>
      <c r="K39" s="10">
        <v>3</v>
      </c>
      <c r="L39" s="16">
        <v>0</v>
      </c>
      <c r="M39" s="28">
        <v>4</v>
      </c>
      <c r="N39" s="10">
        <v>1</v>
      </c>
      <c r="O39" s="10">
        <v>0</v>
      </c>
      <c r="P39" s="10">
        <v>0</v>
      </c>
      <c r="Q39" s="10">
        <v>0</v>
      </c>
      <c r="R39" s="80">
        <f t="shared" si="8"/>
        <v>0.25</v>
      </c>
      <c r="S39" s="10">
        <v>3</v>
      </c>
      <c r="T39" s="10">
        <v>0</v>
      </c>
      <c r="U39" s="10">
        <v>0</v>
      </c>
      <c r="V39" s="85">
        <f t="shared" si="9"/>
        <v>6.6666666666666666E-2</v>
      </c>
    </row>
    <row r="40" spans="1:22" x14ac:dyDescent="0.3">
      <c r="A40" s="15"/>
      <c r="B40" s="17"/>
      <c r="C40" s="17" t="s">
        <v>5</v>
      </c>
      <c r="D40" s="36">
        <v>21</v>
      </c>
      <c r="E40" s="10">
        <v>3</v>
      </c>
      <c r="F40" s="10">
        <v>0</v>
      </c>
      <c r="G40" s="10">
        <v>1</v>
      </c>
      <c r="H40" s="10">
        <v>0</v>
      </c>
      <c r="I40" s="80">
        <f t="shared" si="7"/>
        <v>0.22222222222222221</v>
      </c>
      <c r="J40" s="10">
        <v>14</v>
      </c>
      <c r="K40" s="10">
        <v>3</v>
      </c>
      <c r="L40" s="16">
        <v>0</v>
      </c>
      <c r="M40" s="28">
        <v>5</v>
      </c>
      <c r="N40" s="10">
        <v>0</v>
      </c>
      <c r="O40" s="10">
        <v>0</v>
      </c>
      <c r="P40" s="10">
        <v>0</v>
      </c>
      <c r="Q40" s="10">
        <v>0</v>
      </c>
      <c r="R40" s="80">
        <f t="shared" si="8"/>
        <v>0</v>
      </c>
      <c r="S40" s="10">
        <v>5</v>
      </c>
      <c r="T40" s="10">
        <v>0</v>
      </c>
      <c r="U40" s="10">
        <v>0</v>
      </c>
      <c r="V40" s="85">
        <f t="shared" si="9"/>
        <v>0</v>
      </c>
    </row>
    <row r="41" spans="1:22" x14ac:dyDescent="0.3">
      <c r="A41" s="15"/>
      <c r="B41" s="17"/>
      <c r="C41" s="17" t="s">
        <v>6</v>
      </c>
      <c r="D41" s="36">
        <v>12</v>
      </c>
      <c r="E41" s="10">
        <v>3</v>
      </c>
      <c r="F41" s="10">
        <v>0</v>
      </c>
      <c r="G41" s="10">
        <v>0</v>
      </c>
      <c r="H41" s="10">
        <v>1</v>
      </c>
      <c r="I41" s="80">
        <f t="shared" si="7"/>
        <v>0.36363636363636365</v>
      </c>
      <c r="J41" s="10">
        <v>7</v>
      </c>
      <c r="K41" s="10">
        <v>1</v>
      </c>
      <c r="L41" s="16">
        <v>0</v>
      </c>
      <c r="M41" s="28">
        <v>1</v>
      </c>
      <c r="N41" s="10">
        <v>0</v>
      </c>
      <c r="O41" s="10">
        <v>0</v>
      </c>
      <c r="P41" s="10">
        <v>0</v>
      </c>
      <c r="Q41" s="10">
        <v>0</v>
      </c>
      <c r="R41" s="80">
        <f t="shared" si="8"/>
        <v>0</v>
      </c>
      <c r="S41" s="10">
        <v>1</v>
      </c>
      <c r="T41" s="10">
        <v>0</v>
      </c>
      <c r="U41" s="10">
        <v>0</v>
      </c>
      <c r="V41" s="85">
        <f t="shared" si="9"/>
        <v>0</v>
      </c>
    </row>
    <row r="42" spans="1:22" ht="14.4" thickBot="1" x14ac:dyDescent="0.35">
      <c r="A42" s="15"/>
      <c r="B42" s="66"/>
      <c r="C42" s="66" t="s">
        <v>117</v>
      </c>
      <c r="D42" s="37">
        <v>1</v>
      </c>
      <c r="E42" s="21">
        <v>0</v>
      </c>
      <c r="F42" s="21">
        <v>0</v>
      </c>
      <c r="G42" s="21">
        <v>0</v>
      </c>
      <c r="H42" s="21">
        <v>1</v>
      </c>
      <c r="I42" s="81">
        <f t="shared" si="7"/>
        <v>1</v>
      </c>
      <c r="J42" s="21">
        <v>0</v>
      </c>
      <c r="K42" s="21">
        <v>0</v>
      </c>
      <c r="L42" s="38">
        <v>0</v>
      </c>
      <c r="M42" s="29">
        <v>0</v>
      </c>
      <c r="N42" s="21">
        <v>0</v>
      </c>
      <c r="O42" s="21">
        <v>0</v>
      </c>
      <c r="P42" s="21">
        <v>0</v>
      </c>
      <c r="Q42" s="21">
        <v>0</v>
      </c>
      <c r="R42" s="81" t="str">
        <f t="shared" si="8"/>
        <v xml:space="preserve"> </v>
      </c>
      <c r="S42" s="21">
        <v>0</v>
      </c>
      <c r="T42" s="21">
        <v>0</v>
      </c>
      <c r="U42" s="21">
        <v>0</v>
      </c>
      <c r="V42" s="86">
        <f t="shared" si="9"/>
        <v>0</v>
      </c>
    </row>
    <row r="43" spans="1:22" s="55" customFormat="1" x14ac:dyDescent="0.3">
      <c r="A43" s="50"/>
      <c r="B43" s="68" t="s">
        <v>55</v>
      </c>
      <c r="C43" s="68" t="s">
        <v>18</v>
      </c>
      <c r="D43" s="52">
        <f>SUM(D44:D52)</f>
        <v>102</v>
      </c>
      <c r="E43" s="53">
        <f t="shared" ref="E43:H43" si="10">SUM(E44:E52)</f>
        <v>29</v>
      </c>
      <c r="F43" s="53">
        <f t="shared" si="10"/>
        <v>1</v>
      </c>
      <c r="G43" s="53">
        <f t="shared" si="10"/>
        <v>3</v>
      </c>
      <c r="H43" s="53">
        <f t="shared" si="10"/>
        <v>1</v>
      </c>
      <c r="I43" s="82">
        <f t="shared" si="7"/>
        <v>0.36956521739130432</v>
      </c>
      <c r="J43" s="53">
        <f t="shared" ref="J43:Q43" si="11">SUM(J44:J52)</f>
        <v>58</v>
      </c>
      <c r="K43" s="53">
        <f t="shared" si="11"/>
        <v>10</v>
      </c>
      <c r="L43" s="54">
        <f t="shared" si="11"/>
        <v>0</v>
      </c>
      <c r="M43" s="57">
        <f t="shared" si="11"/>
        <v>24</v>
      </c>
      <c r="N43" s="53">
        <f t="shared" si="11"/>
        <v>2</v>
      </c>
      <c r="O43" s="53">
        <f t="shared" si="11"/>
        <v>1</v>
      </c>
      <c r="P43" s="53">
        <f t="shared" si="11"/>
        <v>0</v>
      </c>
      <c r="Q43" s="53">
        <f t="shared" si="11"/>
        <v>0</v>
      </c>
      <c r="R43" s="82">
        <f t="shared" si="8"/>
        <v>0.13043478260869565</v>
      </c>
      <c r="S43" s="53">
        <f t="shared" ref="S43:U43" si="12">SUM(S44:S52)</f>
        <v>20</v>
      </c>
      <c r="T43" s="53">
        <f t="shared" si="12"/>
        <v>1</v>
      </c>
      <c r="U43" s="53">
        <f t="shared" si="12"/>
        <v>0</v>
      </c>
      <c r="V43" s="87">
        <f t="shared" si="9"/>
        <v>8.1081081081081086E-2</v>
      </c>
    </row>
    <row r="44" spans="1:22" x14ac:dyDescent="0.3">
      <c r="A44" s="15"/>
      <c r="B44" s="17"/>
      <c r="C44" s="17" t="s">
        <v>9</v>
      </c>
      <c r="D44" s="36">
        <v>15</v>
      </c>
      <c r="E44" s="10">
        <v>1</v>
      </c>
      <c r="F44" s="10">
        <v>0</v>
      </c>
      <c r="G44" s="10">
        <v>1</v>
      </c>
      <c r="H44" s="10">
        <v>0</v>
      </c>
      <c r="I44" s="80">
        <f t="shared" si="7"/>
        <v>0.14285714285714285</v>
      </c>
      <c r="J44" s="10">
        <v>12</v>
      </c>
      <c r="K44" s="10">
        <v>1</v>
      </c>
      <c r="L44" s="16">
        <v>0</v>
      </c>
      <c r="M44" s="28">
        <v>6</v>
      </c>
      <c r="N44" s="10">
        <v>1</v>
      </c>
      <c r="O44" s="10">
        <v>0</v>
      </c>
      <c r="P44" s="10">
        <v>0</v>
      </c>
      <c r="Q44" s="10">
        <v>0</v>
      </c>
      <c r="R44" s="80">
        <f t="shared" si="8"/>
        <v>0.16666666666666666</v>
      </c>
      <c r="S44" s="10">
        <v>5</v>
      </c>
      <c r="T44" s="10">
        <v>0</v>
      </c>
      <c r="U44" s="10">
        <v>0</v>
      </c>
      <c r="V44" s="85">
        <f t="shared" si="9"/>
        <v>0.33333333333333331</v>
      </c>
    </row>
    <row r="45" spans="1:22" x14ac:dyDescent="0.3">
      <c r="A45" s="15"/>
      <c r="B45" s="17"/>
      <c r="C45" s="17" t="s">
        <v>10</v>
      </c>
      <c r="D45" s="36">
        <v>14</v>
      </c>
      <c r="E45" s="10">
        <v>5</v>
      </c>
      <c r="F45" s="10">
        <v>0</v>
      </c>
      <c r="G45" s="10">
        <v>0</v>
      </c>
      <c r="H45" s="10">
        <v>0</v>
      </c>
      <c r="I45" s="80">
        <f t="shared" si="7"/>
        <v>0.45454545454545453</v>
      </c>
      <c r="J45" s="10">
        <v>6</v>
      </c>
      <c r="K45" s="10">
        <v>3</v>
      </c>
      <c r="L45" s="16">
        <v>0</v>
      </c>
      <c r="M45" s="28">
        <v>5</v>
      </c>
      <c r="N45" s="10">
        <v>0</v>
      </c>
      <c r="O45" s="10">
        <v>1</v>
      </c>
      <c r="P45" s="10">
        <v>0</v>
      </c>
      <c r="Q45" s="10">
        <v>0</v>
      </c>
      <c r="R45" s="80">
        <f t="shared" si="8"/>
        <v>0.2</v>
      </c>
      <c r="S45" s="10">
        <v>4</v>
      </c>
      <c r="T45" s="10">
        <v>0</v>
      </c>
      <c r="U45" s="10">
        <v>0</v>
      </c>
      <c r="V45" s="85">
        <f t="shared" si="9"/>
        <v>0.16666666666666666</v>
      </c>
    </row>
    <row r="46" spans="1:22" x14ac:dyDescent="0.3">
      <c r="A46" s="15"/>
      <c r="B46" s="17"/>
      <c r="C46" s="17" t="s">
        <v>11</v>
      </c>
      <c r="D46" s="36">
        <v>16</v>
      </c>
      <c r="E46" s="10">
        <v>9</v>
      </c>
      <c r="F46" s="10">
        <v>0</v>
      </c>
      <c r="G46" s="10">
        <v>0</v>
      </c>
      <c r="H46" s="10">
        <v>0</v>
      </c>
      <c r="I46" s="80">
        <f t="shared" si="7"/>
        <v>0.6</v>
      </c>
      <c r="J46" s="10">
        <v>6</v>
      </c>
      <c r="K46" s="10">
        <v>1</v>
      </c>
      <c r="L46" s="16">
        <v>0</v>
      </c>
      <c r="M46" s="28">
        <v>2</v>
      </c>
      <c r="N46" s="10">
        <v>0</v>
      </c>
      <c r="O46" s="10">
        <v>0</v>
      </c>
      <c r="P46" s="10">
        <v>0</v>
      </c>
      <c r="Q46" s="10">
        <v>0</v>
      </c>
      <c r="R46" s="80">
        <f t="shared" si="8"/>
        <v>0</v>
      </c>
      <c r="S46" s="10">
        <v>1</v>
      </c>
      <c r="T46" s="10">
        <v>1</v>
      </c>
      <c r="U46" s="10">
        <v>0</v>
      </c>
      <c r="V46" s="85">
        <f t="shared" si="9"/>
        <v>0</v>
      </c>
    </row>
    <row r="47" spans="1:22" x14ac:dyDescent="0.3">
      <c r="A47" s="15"/>
      <c r="B47" s="17"/>
      <c r="C47" s="17" t="s">
        <v>119</v>
      </c>
      <c r="D47" s="36">
        <v>2</v>
      </c>
      <c r="E47" s="10">
        <v>0</v>
      </c>
      <c r="F47" s="10">
        <v>0</v>
      </c>
      <c r="G47" s="10">
        <v>0</v>
      </c>
      <c r="H47" s="10">
        <v>0</v>
      </c>
      <c r="I47" s="80">
        <f t="shared" si="7"/>
        <v>0</v>
      </c>
      <c r="J47" s="10">
        <v>2</v>
      </c>
      <c r="K47" s="10">
        <v>0</v>
      </c>
      <c r="L47" s="16">
        <v>0</v>
      </c>
      <c r="M47" s="28">
        <v>0</v>
      </c>
      <c r="N47" s="10">
        <v>0</v>
      </c>
      <c r="O47" s="10">
        <v>0</v>
      </c>
      <c r="P47" s="10">
        <v>0</v>
      </c>
      <c r="Q47" s="10">
        <v>0</v>
      </c>
      <c r="R47" s="80" t="str">
        <f t="shared" si="8"/>
        <v xml:space="preserve"> </v>
      </c>
      <c r="S47" s="10">
        <v>0</v>
      </c>
      <c r="T47" s="10">
        <v>0</v>
      </c>
      <c r="U47" s="10">
        <v>0</v>
      </c>
      <c r="V47" s="85" t="str">
        <f t="shared" si="9"/>
        <v xml:space="preserve"> </v>
      </c>
    </row>
    <row r="48" spans="1:22" x14ac:dyDescent="0.3">
      <c r="A48" s="15"/>
      <c r="B48" s="17"/>
      <c r="C48" s="17" t="s">
        <v>12</v>
      </c>
      <c r="D48" s="36">
        <v>8</v>
      </c>
      <c r="E48" s="10">
        <v>1</v>
      </c>
      <c r="F48" s="10">
        <v>0</v>
      </c>
      <c r="G48" s="10">
        <v>0</v>
      </c>
      <c r="H48" s="10">
        <v>0</v>
      </c>
      <c r="I48" s="80">
        <f t="shared" si="7"/>
        <v>0.125</v>
      </c>
      <c r="J48" s="10">
        <v>7</v>
      </c>
      <c r="K48" s="10">
        <v>0</v>
      </c>
      <c r="L48" s="16">
        <v>0</v>
      </c>
      <c r="M48" s="28">
        <v>1</v>
      </c>
      <c r="N48" s="10">
        <v>0</v>
      </c>
      <c r="O48" s="10">
        <v>0</v>
      </c>
      <c r="P48" s="10">
        <v>0</v>
      </c>
      <c r="Q48" s="10">
        <v>0</v>
      </c>
      <c r="R48" s="80">
        <f t="shared" si="8"/>
        <v>0</v>
      </c>
      <c r="S48" s="10">
        <v>1</v>
      </c>
      <c r="T48" s="10">
        <v>0</v>
      </c>
      <c r="U48" s="10">
        <v>0</v>
      </c>
      <c r="V48" s="85">
        <f t="shared" si="9"/>
        <v>0</v>
      </c>
    </row>
    <row r="49" spans="1:22" x14ac:dyDescent="0.3">
      <c r="A49" s="15"/>
      <c r="B49" s="17"/>
      <c r="C49" s="17" t="s">
        <v>120</v>
      </c>
      <c r="D49" s="36">
        <v>1</v>
      </c>
      <c r="E49" s="10">
        <v>0</v>
      </c>
      <c r="F49" s="10">
        <v>0</v>
      </c>
      <c r="G49" s="10">
        <v>0</v>
      </c>
      <c r="H49" s="10">
        <v>0</v>
      </c>
      <c r="I49" s="80">
        <f t="shared" si="7"/>
        <v>0</v>
      </c>
      <c r="J49" s="10">
        <v>1</v>
      </c>
      <c r="K49" s="10">
        <v>0</v>
      </c>
      <c r="L49" s="16">
        <v>0</v>
      </c>
      <c r="M49" s="28">
        <v>0</v>
      </c>
      <c r="N49" s="10">
        <v>0</v>
      </c>
      <c r="O49" s="10">
        <v>0</v>
      </c>
      <c r="P49" s="10">
        <v>0</v>
      </c>
      <c r="Q49" s="10">
        <v>0</v>
      </c>
      <c r="R49" s="80" t="str">
        <f t="shared" si="8"/>
        <v xml:space="preserve"> </v>
      </c>
      <c r="S49" s="10">
        <v>0</v>
      </c>
      <c r="T49" s="10">
        <v>0</v>
      </c>
      <c r="U49" s="10">
        <v>0</v>
      </c>
      <c r="V49" s="85" t="str">
        <f t="shared" si="9"/>
        <v xml:space="preserve"> </v>
      </c>
    </row>
    <row r="50" spans="1:22" x14ac:dyDescent="0.3">
      <c r="A50" s="15"/>
      <c r="B50" s="17"/>
      <c r="C50" s="17" t="s">
        <v>13</v>
      </c>
      <c r="D50" s="36">
        <v>21</v>
      </c>
      <c r="E50" s="10">
        <v>5</v>
      </c>
      <c r="F50" s="10">
        <v>0</v>
      </c>
      <c r="G50" s="10">
        <v>2</v>
      </c>
      <c r="H50" s="10">
        <v>1</v>
      </c>
      <c r="I50" s="80">
        <f t="shared" si="7"/>
        <v>0.42105263157894735</v>
      </c>
      <c r="J50" s="10">
        <v>11</v>
      </c>
      <c r="K50" s="10">
        <v>2</v>
      </c>
      <c r="L50" s="16">
        <v>0</v>
      </c>
      <c r="M50" s="28">
        <v>8</v>
      </c>
      <c r="N50" s="10">
        <v>1</v>
      </c>
      <c r="O50" s="10">
        <v>0</v>
      </c>
      <c r="P50" s="10">
        <v>0</v>
      </c>
      <c r="Q50" s="10">
        <v>0</v>
      </c>
      <c r="R50" s="80">
        <f t="shared" si="8"/>
        <v>0.125</v>
      </c>
      <c r="S50" s="10">
        <v>7</v>
      </c>
      <c r="T50" s="10">
        <v>0</v>
      </c>
      <c r="U50" s="10">
        <v>0</v>
      </c>
      <c r="V50" s="85">
        <f t="shared" si="9"/>
        <v>0.1111111111111111</v>
      </c>
    </row>
    <row r="51" spans="1:22" x14ac:dyDescent="0.3">
      <c r="A51" s="15"/>
      <c r="B51" s="17"/>
      <c r="C51" s="17" t="s">
        <v>14</v>
      </c>
      <c r="D51" s="36">
        <v>24</v>
      </c>
      <c r="E51" s="10">
        <v>8</v>
      </c>
      <c r="F51" s="10">
        <v>1</v>
      </c>
      <c r="G51" s="10">
        <v>0</v>
      </c>
      <c r="H51" s="10">
        <v>0</v>
      </c>
      <c r="I51" s="80">
        <f t="shared" si="7"/>
        <v>0.42857142857142855</v>
      </c>
      <c r="J51" s="10">
        <v>12</v>
      </c>
      <c r="K51" s="10">
        <v>3</v>
      </c>
      <c r="L51" s="16">
        <v>0</v>
      </c>
      <c r="M51" s="28">
        <v>2</v>
      </c>
      <c r="N51" s="10">
        <v>0</v>
      </c>
      <c r="O51" s="10">
        <v>0</v>
      </c>
      <c r="P51" s="10">
        <v>0</v>
      </c>
      <c r="Q51" s="10">
        <v>0</v>
      </c>
      <c r="R51" s="80">
        <f t="shared" si="8"/>
        <v>0</v>
      </c>
      <c r="S51" s="10">
        <v>2</v>
      </c>
      <c r="T51" s="10">
        <v>0</v>
      </c>
      <c r="U51" s="10">
        <v>0</v>
      </c>
      <c r="V51" s="85">
        <f t="shared" si="9"/>
        <v>0</v>
      </c>
    </row>
    <row r="52" spans="1:22" ht="14.4" thickBot="1" x14ac:dyDescent="0.35">
      <c r="A52" s="15"/>
      <c r="B52" s="17"/>
      <c r="C52" s="17" t="s">
        <v>7</v>
      </c>
      <c r="D52" s="40">
        <v>1</v>
      </c>
      <c r="E52" s="41">
        <v>0</v>
      </c>
      <c r="F52" s="41">
        <v>0</v>
      </c>
      <c r="G52" s="41">
        <v>0</v>
      </c>
      <c r="H52" s="41">
        <v>0</v>
      </c>
      <c r="I52" s="83">
        <f t="shared" si="7"/>
        <v>0</v>
      </c>
      <c r="J52" s="41">
        <v>1</v>
      </c>
      <c r="K52" s="41">
        <v>0</v>
      </c>
      <c r="L52" s="42">
        <v>0</v>
      </c>
      <c r="M52" s="69">
        <v>0</v>
      </c>
      <c r="N52" s="41">
        <v>0</v>
      </c>
      <c r="O52" s="41">
        <v>0</v>
      </c>
      <c r="P52" s="41">
        <v>0</v>
      </c>
      <c r="Q52" s="41">
        <v>0</v>
      </c>
      <c r="R52" s="83" t="str">
        <f t="shared" si="8"/>
        <v xml:space="preserve"> </v>
      </c>
      <c r="S52" s="41">
        <v>0</v>
      </c>
      <c r="T52" s="41">
        <v>0</v>
      </c>
      <c r="U52" s="41">
        <v>0</v>
      </c>
      <c r="V52" s="88" t="str">
        <f t="shared" si="9"/>
        <v xml:space="preserve"> </v>
      </c>
    </row>
    <row r="53" spans="1:22" s="55" customFormat="1" x14ac:dyDescent="0.3">
      <c r="A53" s="50"/>
      <c r="B53" s="56" t="s">
        <v>54</v>
      </c>
      <c r="C53" s="56" t="s">
        <v>18</v>
      </c>
      <c r="D53" s="45">
        <f>SUM(D54)</f>
        <v>5</v>
      </c>
      <c r="E53" s="46">
        <f t="shared" ref="E53:H53" si="13">SUM(E54)</f>
        <v>0</v>
      </c>
      <c r="F53" s="46">
        <f t="shared" si="13"/>
        <v>0</v>
      </c>
      <c r="G53" s="46">
        <f t="shared" si="13"/>
        <v>1</v>
      </c>
      <c r="H53" s="46">
        <f t="shared" si="13"/>
        <v>0</v>
      </c>
      <c r="I53" s="79">
        <f t="shared" si="7"/>
        <v>0.2</v>
      </c>
      <c r="J53" s="46">
        <f t="shared" ref="J53:Q53" si="14">SUM(J54)</f>
        <v>4</v>
      </c>
      <c r="K53" s="46">
        <f t="shared" si="14"/>
        <v>0</v>
      </c>
      <c r="L53" s="47">
        <f t="shared" si="14"/>
        <v>0</v>
      </c>
      <c r="M53" s="64">
        <f t="shared" si="14"/>
        <v>0</v>
      </c>
      <c r="N53" s="46">
        <f t="shared" si="14"/>
        <v>0</v>
      </c>
      <c r="O53" s="46">
        <f t="shared" si="14"/>
        <v>0</v>
      </c>
      <c r="P53" s="46">
        <f t="shared" si="14"/>
        <v>0</v>
      </c>
      <c r="Q53" s="46">
        <f t="shared" si="14"/>
        <v>0</v>
      </c>
      <c r="R53" s="79" t="str">
        <f t="shared" si="8"/>
        <v xml:space="preserve"> </v>
      </c>
      <c r="S53" s="46">
        <f t="shared" ref="S53:U53" si="15">SUM(S54)</f>
        <v>0</v>
      </c>
      <c r="T53" s="46">
        <f t="shared" si="15"/>
        <v>0</v>
      </c>
      <c r="U53" s="46">
        <f t="shared" si="15"/>
        <v>0</v>
      </c>
      <c r="V53" s="84">
        <f t="shared" si="9"/>
        <v>0</v>
      </c>
    </row>
    <row r="54" spans="1:22" ht="14.4" thickBot="1" x14ac:dyDescent="0.35">
      <c r="A54" s="20"/>
      <c r="B54" s="66"/>
      <c r="C54" s="66" t="s">
        <v>121</v>
      </c>
      <c r="D54" s="37">
        <v>5</v>
      </c>
      <c r="E54" s="21">
        <v>0</v>
      </c>
      <c r="F54" s="21">
        <v>0</v>
      </c>
      <c r="G54" s="21">
        <v>1</v>
      </c>
      <c r="H54" s="21">
        <v>0</v>
      </c>
      <c r="I54" s="81">
        <f t="shared" si="7"/>
        <v>0.2</v>
      </c>
      <c r="J54" s="21">
        <v>4</v>
      </c>
      <c r="K54" s="21">
        <v>0</v>
      </c>
      <c r="L54" s="38">
        <v>0</v>
      </c>
      <c r="M54" s="29">
        <v>0</v>
      </c>
      <c r="N54" s="21">
        <v>0</v>
      </c>
      <c r="O54" s="21">
        <v>0</v>
      </c>
      <c r="P54" s="21">
        <v>0</v>
      </c>
      <c r="Q54" s="21">
        <v>0</v>
      </c>
      <c r="R54" s="81" t="str">
        <f t="shared" si="8"/>
        <v xml:space="preserve"> </v>
      </c>
      <c r="S54" s="21">
        <v>0</v>
      </c>
      <c r="T54" s="21">
        <v>0</v>
      </c>
      <c r="U54" s="21">
        <v>0</v>
      </c>
      <c r="V54" s="86">
        <f t="shared" si="9"/>
        <v>0</v>
      </c>
    </row>
    <row r="55" spans="1:22" s="55" customFormat="1" x14ac:dyDescent="0.3">
      <c r="A55" s="50" t="s">
        <v>34</v>
      </c>
      <c r="B55" s="68"/>
      <c r="C55" s="68" t="s">
        <v>18</v>
      </c>
      <c r="D55" s="52">
        <f>SUM(D56:D61)</f>
        <v>68</v>
      </c>
      <c r="E55" s="53">
        <f t="shared" ref="E55:H55" si="16">SUM(E56:E61)</f>
        <v>7</v>
      </c>
      <c r="F55" s="53">
        <f t="shared" si="16"/>
        <v>1</v>
      </c>
      <c r="G55" s="53">
        <f t="shared" si="16"/>
        <v>7</v>
      </c>
      <c r="H55" s="53">
        <f t="shared" si="16"/>
        <v>1</v>
      </c>
      <c r="I55" s="82">
        <f t="shared" si="7"/>
        <v>0.24615384615384617</v>
      </c>
      <c r="J55" s="53">
        <f t="shared" ref="J55:Q55" si="17">SUM(J56:J61)</f>
        <v>49</v>
      </c>
      <c r="K55" s="53">
        <f t="shared" si="17"/>
        <v>3</v>
      </c>
      <c r="L55" s="54">
        <f t="shared" si="17"/>
        <v>0</v>
      </c>
      <c r="M55" s="57">
        <f t="shared" si="17"/>
        <v>10</v>
      </c>
      <c r="N55" s="53">
        <f t="shared" si="17"/>
        <v>1</v>
      </c>
      <c r="O55" s="53">
        <f t="shared" si="17"/>
        <v>0</v>
      </c>
      <c r="P55" s="53">
        <f t="shared" si="17"/>
        <v>0</v>
      </c>
      <c r="Q55" s="53">
        <f t="shared" si="17"/>
        <v>0</v>
      </c>
      <c r="R55" s="82">
        <f t="shared" si="8"/>
        <v>0.1</v>
      </c>
      <c r="S55" s="53">
        <f t="shared" ref="S55:U55" si="18">SUM(S56:S61)</f>
        <v>9</v>
      </c>
      <c r="T55" s="53">
        <f t="shared" si="18"/>
        <v>0</v>
      </c>
      <c r="U55" s="53">
        <f t="shared" si="18"/>
        <v>0</v>
      </c>
      <c r="V55" s="87">
        <f t="shared" si="9"/>
        <v>5.8823529411764705E-2</v>
      </c>
    </row>
    <row r="56" spans="1:22" x14ac:dyDescent="0.3">
      <c r="A56" s="15"/>
      <c r="B56" s="17"/>
      <c r="C56" s="17" t="s">
        <v>122</v>
      </c>
      <c r="D56" s="40">
        <v>18</v>
      </c>
      <c r="E56" s="41">
        <v>1</v>
      </c>
      <c r="F56" s="41">
        <v>0</v>
      </c>
      <c r="G56" s="41">
        <v>1</v>
      </c>
      <c r="H56" s="41">
        <v>0</v>
      </c>
      <c r="I56" s="83">
        <f t="shared" si="7"/>
        <v>0.11764705882352941</v>
      </c>
      <c r="J56" s="41">
        <v>15</v>
      </c>
      <c r="K56" s="41">
        <v>1</v>
      </c>
      <c r="L56" s="42">
        <v>0</v>
      </c>
      <c r="M56" s="69">
        <v>2</v>
      </c>
      <c r="N56" s="41">
        <v>0</v>
      </c>
      <c r="O56" s="41">
        <v>0</v>
      </c>
      <c r="P56" s="41">
        <v>0</v>
      </c>
      <c r="Q56" s="41">
        <v>0</v>
      </c>
      <c r="R56" s="83">
        <f t="shared" si="8"/>
        <v>0</v>
      </c>
      <c r="S56" s="41">
        <v>2</v>
      </c>
      <c r="T56" s="41">
        <v>0</v>
      </c>
      <c r="U56" s="41">
        <v>0</v>
      </c>
      <c r="V56" s="88">
        <f t="shared" si="9"/>
        <v>0</v>
      </c>
    </row>
    <row r="57" spans="1:22" x14ac:dyDescent="0.3">
      <c r="A57" s="15"/>
      <c r="B57" s="17"/>
      <c r="C57" s="17" t="s">
        <v>37</v>
      </c>
      <c r="D57" s="36">
        <v>7</v>
      </c>
      <c r="E57" s="10">
        <v>1</v>
      </c>
      <c r="F57" s="10">
        <v>0</v>
      </c>
      <c r="G57" s="10">
        <v>0</v>
      </c>
      <c r="H57" s="10">
        <v>0</v>
      </c>
      <c r="I57" s="80">
        <f t="shared" si="7"/>
        <v>0.14285714285714285</v>
      </c>
      <c r="J57" s="10">
        <v>6</v>
      </c>
      <c r="K57" s="10">
        <v>0</v>
      </c>
      <c r="L57" s="16">
        <v>0</v>
      </c>
      <c r="M57" s="28">
        <v>3</v>
      </c>
      <c r="N57" s="10">
        <v>1</v>
      </c>
      <c r="O57" s="10">
        <v>0</v>
      </c>
      <c r="P57" s="10">
        <v>0</v>
      </c>
      <c r="Q57" s="10">
        <v>0</v>
      </c>
      <c r="R57" s="80">
        <f t="shared" si="8"/>
        <v>0.33333333333333331</v>
      </c>
      <c r="S57" s="10">
        <v>2</v>
      </c>
      <c r="T57" s="10">
        <v>0</v>
      </c>
      <c r="U57" s="10">
        <v>0</v>
      </c>
      <c r="V57" s="85">
        <f t="shared" si="9"/>
        <v>0.5</v>
      </c>
    </row>
    <row r="58" spans="1:22" x14ac:dyDescent="0.3">
      <c r="A58" s="15"/>
      <c r="B58" s="17"/>
      <c r="C58" s="17" t="s">
        <v>38</v>
      </c>
      <c r="D58" s="36">
        <v>13</v>
      </c>
      <c r="E58" s="10">
        <v>1</v>
      </c>
      <c r="F58" s="10">
        <v>0</v>
      </c>
      <c r="G58" s="10">
        <v>1</v>
      </c>
      <c r="H58" s="10">
        <v>0</v>
      </c>
      <c r="I58" s="80">
        <f t="shared" si="7"/>
        <v>0.16666666666666666</v>
      </c>
      <c r="J58" s="10">
        <v>10</v>
      </c>
      <c r="K58" s="10">
        <v>1</v>
      </c>
      <c r="L58" s="16">
        <v>0</v>
      </c>
      <c r="M58" s="28">
        <v>0</v>
      </c>
      <c r="N58" s="10">
        <v>0</v>
      </c>
      <c r="O58" s="10">
        <v>0</v>
      </c>
      <c r="P58" s="10">
        <v>0</v>
      </c>
      <c r="Q58" s="10">
        <v>0</v>
      </c>
      <c r="R58" s="80" t="str">
        <f t="shared" si="8"/>
        <v xml:space="preserve"> </v>
      </c>
      <c r="S58" s="10">
        <v>0</v>
      </c>
      <c r="T58" s="10">
        <v>0</v>
      </c>
      <c r="U58" s="10">
        <v>0</v>
      </c>
      <c r="V58" s="85">
        <f t="shared" si="9"/>
        <v>0</v>
      </c>
    </row>
    <row r="59" spans="1:22" x14ac:dyDescent="0.3">
      <c r="A59" s="15"/>
      <c r="B59" s="17"/>
      <c r="C59" s="17" t="s">
        <v>35</v>
      </c>
      <c r="D59" s="36">
        <v>20</v>
      </c>
      <c r="E59" s="10">
        <v>3</v>
      </c>
      <c r="F59" s="10">
        <v>1</v>
      </c>
      <c r="G59" s="10">
        <v>3</v>
      </c>
      <c r="H59" s="10">
        <v>1</v>
      </c>
      <c r="I59" s="80">
        <f t="shared" si="7"/>
        <v>0.42105263157894735</v>
      </c>
      <c r="J59" s="10">
        <v>11</v>
      </c>
      <c r="K59" s="10">
        <v>1</v>
      </c>
      <c r="L59" s="16">
        <v>0</v>
      </c>
      <c r="M59" s="28">
        <v>3</v>
      </c>
      <c r="N59" s="10">
        <v>0</v>
      </c>
      <c r="O59" s="10">
        <v>0</v>
      </c>
      <c r="P59" s="10">
        <v>0</v>
      </c>
      <c r="Q59" s="10">
        <v>0</v>
      </c>
      <c r="R59" s="80">
        <f t="shared" si="8"/>
        <v>0</v>
      </c>
      <c r="S59" s="10">
        <v>3</v>
      </c>
      <c r="T59" s="10">
        <v>0</v>
      </c>
      <c r="U59" s="10">
        <v>0</v>
      </c>
      <c r="V59" s="85">
        <f t="shared" si="9"/>
        <v>0</v>
      </c>
    </row>
    <row r="60" spans="1:22" x14ac:dyDescent="0.3">
      <c r="A60" s="15"/>
      <c r="B60" s="17"/>
      <c r="C60" s="17" t="s">
        <v>166</v>
      </c>
      <c r="D60" s="36">
        <v>1</v>
      </c>
      <c r="E60" s="10">
        <v>0</v>
      </c>
      <c r="F60" s="10">
        <v>0</v>
      </c>
      <c r="G60" s="10">
        <v>1</v>
      </c>
      <c r="H60" s="10">
        <v>0</v>
      </c>
      <c r="I60" s="80">
        <f t="shared" si="7"/>
        <v>1</v>
      </c>
      <c r="J60" s="10">
        <v>0</v>
      </c>
      <c r="K60" s="10">
        <v>0</v>
      </c>
      <c r="L60" s="16">
        <v>0</v>
      </c>
      <c r="M60" s="28">
        <v>0</v>
      </c>
      <c r="N60" s="10">
        <v>0</v>
      </c>
      <c r="O60" s="10">
        <v>0</v>
      </c>
      <c r="P60" s="10">
        <v>0</v>
      </c>
      <c r="Q60" s="10">
        <v>0</v>
      </c>
      <c r="R60" s="80" t="str">
        <f t="shared" si="8"/>
        <v xml:space="preserve"> </v>
      </c>
      <c r="S60" s="10">
        <v>0</v>
      </c>
      <c r="T60" s="10">
        <v>0</v>
      </c>
      <c r="U60" s="10">
        <v>0</v>
      </c>
      <c r="V60" s="85">
        <f t="shared" si="9"/>
        <v>0</v>
      </c>
    </row>
    <row r="61" spans="1:22" ht="14.4" thickBot="1" x14ac:dyDescent="0.35">
      <c r="A61" s="20"/>
      <c r="B61" s="66"/>
      <c r="C61" s="66" t="s">
        <v>39</v>
      </c>
      <c r="D61" s="37">
        <v>9</v>
      </c>
      <c r="E61" s="21">
        <v>1</v>
      </c>
      <c r="F61" s="21">
        <v>0</v>
      </c>
      <c r="G61" s="21">
        <v>1</v>
      </c>
      <c r="H61" s="21">
        <v>0</v>
      </c>
      <c r="I61" s="81">
        <f t="shared" si="7"/>
        <v>0.22222222222222221</v>
      </c>
      <c r="J61" s="21">
        <v>7</v>
      </c>
      <c r="K61" s="21">
        <v>0</v>
      </c>
      <c r="L61" s="38">
        <v>0</v>
      </c>
      <c r="M61" s="29">
        <v>2</v>
      </c>
      <c r="N61" s="21">
        <v>0</v>
      </c>
      <c r="O61" s="21">
        <v>0</v>
      </c>
      <c r="P61" s="21">
        <v>0</v>
      </c>
      <c r="Q61" s="21">
        <v>0</v>
      </c>
      <c r="R61" s="81">
        <f t="shared" si="8"/>
        <v>0</v>
      </c>
      <c r="S61" s="21">
        <v>2</v>
      </c>
      <c r="T61" s="21">
        <v>0</v>
      </c>
      <c r="U61" s="21">
        <v>0</v>
      </c>
      <c r="V61" s="86">
        <f t="shared" si="9"/>
        <v>0</v>
      </c>
    </row>
  </sheetData>
  <mergeCells count="6">
    <mergeCell ref="V33:V34"/>
    <mergeCell ref="G2:I2"/>
    <mergeCell ref="D2:F2"/>
    <mergeCell ref="J2:J3"/>
    <mergeCell ref="M33:U33"/>
    <mergeCell ref="D33:L33"/>
  </mergeCells>
  <pageMargins left="0.25" right="0.25" top="0.75" bottom="0.75" header="0.3" footer="0.3"/>
  <pageSetup scale="63"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E48" sqref="E48"/>
    </sheetView>
  </sheetViews>
  <sheetFormatPr defaultRowHeight="14.4" x14ac:dyDescent="0.3"/>
  <cols>
    <col min="1" max="1" width="23" style="534" customWidth="1"/>
    <col min="2" max="16384" width="8.88671875" style="534"/>
  </cols>
  <sheetData>
    <row r="1" spans="1:9" ht="16.2" thickBot="1" x14ac:dyDescent="0.35">
      <c r="A1" s="533" t="s">
        <v>161</v>
      </c>
    </row>
    <row r="2" spans="1:9" x14ac:dyDescent="0.3">
      <c r="A2" s="535"/>
      <c r="B2" s="536" t="s">
        <v>33</v>
      </c>
      <c r="C2" s="537"/>
      <c r="D2" s="537"/>
      <c r="E2" s="538"/>
      <c r="F2" s="536" t="s">
        <v>34</v>
      </c>
      <c r="G2" s="537"/>
      <c r="H2" s="537"/>
      <c r="I2" s="538"/>
    </row>
    <row r="3" spans="1:9" x14ac:dyDescent="0.3">
      <c r="A3" s="539"/>
      <c r="B3" s="540" t="s">
        <v>15</v>
      </c>
      <c r="C3" s="541"/>
      <c r="D3" s="541" t="s">
        <v>16</v>
      </c>
      <c r="E3" s="542"/>
      <c r="F3" s="540" t="s">
        <v>15</v>
      </c>
      <c r="G3" s="541"/>
      <c r="H3" s="541" t="s">
        <v>16</v>
      </c>
      <c r="I3" s="542"/>
    </row>
    <row r="4" spans="1:9" ht="15" thickBot="1" x14ac:dyDescent="0.35">
      <c r="A4" s="539"/>
      <c r="B4" s="543" t="s">
        <v>158</v>
      </c>
      <c r="C4" s="544" t="s">
        <v>160</v>
      </c>
      <c r="D4" s="545" t="s">
        <v>158</v>
      </c>
      <c r="E4" s="359" t="s">
        <v>159</v>
      </c>
      <c r="F4" s="543" t="s">
        <v>158</v>
      </c>
      <c r="G4" s="544" t="s">
        <v>160</v>
      </c>
      <c r="H4" s="545" t="s">
        <v>158</v>
      </c>
      <c r="I4" s="359" t="s">
        <v>159</v>
      </c>
    </row>
    <row r="5" spans="1:9" x14ac:dyDescent="0.3">
      <c r="A5" s="546" t="s">
        <v>157</v>
      </c>
      <c r="B5" s="238">
        <v>6</v>
      </c>
      <c r="C5" s="547">
        <f>B5/($B5+$D5)</f>
        <v>0.19354838709677419</v>
      </c>
      <c r="D5" s="236">
        <v>25</v>
      </c>
      <c r="E5" s="361">
        <f>D5/($B5+$D5)</f>
        <v>0.80645161290322576</v>
      </c>
      <c r="F5" s="238">
        <v>8</v>
      </c>
      <c r="G5" s="547">
        <f>F5/($F5+$H5)</f>
        <v>0.61538461538461542</v>
      </c>
      <c r="H5" s="236">
        <v>5</v>
      </c>
      <c r="I5" s="361">
        <f>H5/($F5+$H5)</f>
        <v>0.38461538461538464</v>
      </c>
    </row>
    <row r="6" spans="1:9" ht="15" thickBot="1" x14ac:dyDescent="0.35">
      <c r="A6" s="548" t="s">
        <v>165</v>
      </c>
      <c r="B6" s="251"/>
      <c r="C6" s="253"/>
      <c r="D6" s="249"/>
      <c r="E6" s="360"/>
      <c r="F6" s="251"/>
      <c r="G6" s="253"/>
      <c r="H6" s="249"/>
      <c r="I6" s="360"/>
    </row>
    <row r="7" spans="1:9" ht="4.95" customHeight="1" x14ac:dyDescent="0.3"/>
    <row r="8" spans="1:9" ht="16.2" thickBot="1" x14ac:dyDescent="0.35">
      <c r="A8" s="533" t="s">
        <v>162</v>
      </c>
    </row>
    <row r="9" spans="1:9" x14ac:dyDescent="0.3">
      <c r="A9" s="535"/>
      <c r="B9" s="536" t="s">
        <v>33</v>
      </c>
      <c r="C9" s="537"/>
      <c r="D9" s="537"/>
      <c r="E9" s="538"/>
      <c r="F9" s="536" t="s">
        <v>34</v>
      </c>
      <c r="G9" s="537"/>
      <c r="H9" s="537"/>
      <c r="I9" s="538"/>
    </row>
    <row r="10" spans="1:9" x14ac:dyDescent="0.3">
      <c r="A10" s="539"/>
      <c r="B10" s="540" t="s">
        <v>15</v>
      </c>
      <c r="C10" s="541"/>
      <c r="D10" s="541" t="s">
        <v>16</v>
      </c>
      <c r="E10" s="542"/>
      <c r="F10" s="540" t="s">
        <v>15</v>
      </c>
      <c r="G10" s="541"/>
      <c r="H10" s="541" t="s">
        <v>16</v>
      </c>
      <c r="I10" s="542"/>
    </row>
    <row r="11" spans="1:9" ht="15" thickBot="1" x14ac:dyDescent="0.35">
      <c r="A11" s="539"/>
      <c r="B11" s="543" t="s">
        <v>158</v>
      </c>
      <c r="C11" s="544" t="s">
        <v>160</v>
      </c>
      <c r="D11" s="545" t="s">
        <v>158</v>
      </c>
      <c r="E11" s="359" t="s">
        <v>159</v>
      </c>
      <c r="F11" s="543" t="s">
        <v>158</v>
      </c>
      <c r="G11" s="544" t="s">
        <v>160</v>
      </c>
      <c r="H11" s="545" t="s">
        <v>158</v>
      </c>
      <c r="I11" s="359" t="s">
        <v>159</v>
      </c>
    </row>
    <row r="12" spans="1:9" x14ac:dyDescent="0.3">
      <c r="A12" s="546" t="s">
        <v>157</v>
      </c>
      <c r="B12" s="238">
        <v>5</v>
      </c>
      <c r="C12" s="547">
        <f>B12/($B12+$D12)</f>
        <v>0.25</v>
      </c>
      <c r="D12" s="236">
        <v>15</v>
      </c>
      <c r="E12" s="361">
        <f>D12/($B12+$D12)</f>
        <v>0.75</v>
      </c>
      <c r="F12" s="238">
        <v>2</v>
      </c>
      <c r="G12" s="547">
        <f>F12/($F12+$H12)</f>
        <v>0.5</v>
      </c>
      <c r="H12" s="236">
        <v>2</v>
      </c>
      <c r="I12" s="361">
        <f>H12/($F12+$H12)</f>
        <v>0.5</v>
      </c>
    </row>
    <row r="13" spans="1:9" ht="15" thickBot="1" x14ac:dyDescent="0.35">
      <c r="A13" s="548" t="s">
        <v>165</v>
      </c>
      <c r="B13" s="251"/>
      <c r="C13" s="253"/>
      <c r="D13" s="249"/>
      <c r="E13" s="360"/>
      <c r="F13" s="251"/>
      <c r="G13" s="253"/>
      <c r="H13" s="249"/>
      <c r="I13" s="360"/>
    </row>
    <row r="16" spans="1:9" ht="16.2" thickBot="1" x14ac:dyDescent="0.35">
      <c r="A16" s="533" t="s">
        <v>163</v>
      </c>
    </row>
    <row r="17" spans="1:9" x14ac:dyDescent="0.3">
      <c r="A17" s="535"/>
      <c r="B17" s="536" t="s">
        <v>33</v>
      </c>
      <c r="C17" s="537"/>
      <c r="D17" s="537"/>
      <c r="E17" s="538"/>
      <c r="F17" s="536" t="s">
        <v>34</v>
      </c>
      <c r="G17" s="537"/>
      <c r="H17" s="537"/>
      <c r="I17" s="538"/>
    </row>
    <row r="18" spans="1:9" x14ac:dyDescent="0.3">
      <c r="A18" s="539"/>
      <c r="B18" s="540" t="s">
        <v>15</v>
      </c>
      <c r="C18" s="541"/>
      <c r="D18" s="541" t="s">
        <v>16</v>
      </c>
      <c r="E18" s="542"/>
      <c r="F18" s="540" t="s">
        <v>15</v>
      </c>
      <c r="G18" s="541"/>
      <c r="H18" s="541" t="s">
        <v>16</v>
      </c>
      <c r="I18" s="542"/>
    </row>
    <row r="19" spans="1:9" ht="15" thickBot="1" x14ac:dyDescent="0.35">
      <c r="A19" s="539"/>
      <c r="B19" s="543" t="s">
        <v>158</v>
      </c>
      <c r="C19" s="544" t="s">
        <v>160</v>
      </c>
      <c r="D19" s="545" t="s">
        <v>158</v>
      </c>
      <c r="E19" s="359" t="s">
        <v>159</v>
      </c>
      <c r="F19" s="543" t="s">
        <v>158</v>
      </c>
      <c r="G19" s="544" t="s">
        <v>160</v>
      </c>
      <c r="H19" s="545" t="s">
        <v>158</v>
      </c>
      <c r="I19" s="359" t="s">
        <v>159</v>
      </c>
    </row>
    <row r="20" spans="1:9" x14ac:dyDescent="0.3">
      <c r="A20" s="546" t="s">
        <v>157</v>
      </c>
      <c r="B20" s="238">
        <v>7</v>
      </c>
      <c r="C20" s="547">
        <f>B20/($B20+$D20)</f>
        <v>0.22580645161290322</v>
      </c>
      <c r="D20" s="236">
        <v>24</v>
      </c>
      <c r="E20" s="361">
        <f>D20/($B20+$D20)</f>
        <v>0.77419354838709675</v>
      </c>
      <c r="F20" s="238">
        <v>12</v>
      </c>
      <c r="G20" s="547">
        <f>F20/($F20+$H20)</f>
        <v>0.8</v>
      </c>
      <c r="H20" s="236">
        <v>3</v>
      </c>
      <c r="I20" s="361">
        <f>H20/($F20+$H20)</f>
        <v>0.2</v>
      </c>
    </row>
    <row r="21" spans="1:9" ht="15" thickBot="1" x14ac:dyDescent="0.35">
      <c r="A21" s="548" t="s">
        <v>165</v>
      </c>
      <c r="B21" s="251"/>
      <c r="C21" s="253"/>
      <c r="D21" s="249"/>
      <c r="E21" s="360"/>
      <c r="F21" s="251"/>
      <c r="G21" s="253"/>
      <c r="H21" s="249"/>
      <c r="I21" s="360"/>
    </row>
    <row r="22" spans="1:9" ht="4.95" customHeight="1" x14ac:dyDescent="0.3"/>
    <row r="23" spans="1:9" ht="16.2" thickBot="1" x14ac:dyDescent="0.35">
      <c r="A23" s="533" t="s">
        <v>164</v>
      </c>
    </row>
    <row r="24" spans="1:9" x14ac:dyDescent="0.3">
      <c r="A24" s="535"/>
      <c r="B24" s="536" t="s">
        <v>33</v>
      </c>
      <c r="C24" s="537"/>
      <c r="D24" s="537"/>
      <c r="E24" s="538"/>
      <c r="F24" s="536" t="s">
        <v>34</v>
      </c>
      <c r="G24" s="537"/>
      <c r="H24" s="537"/>
      <c r="I24" s="538"/>
    </row>
    <row r="25" spans="1:9" x14ac:dyDescent="0.3">
      <c r="A25" s="539"/>
      <c r="B25" s="540" t="s">
        <v>15</v>
      </c>
      <c r="C25" s="541"/>
      <c r="D25" s="541" t="s">
        <v>16</v>
      </c>
      <c r="E25" s="542"/>
      <c r="F25" s="540" t="s">
        <v>15</v>
      </c>
      <c r="G25" s="541"/>
      <c r="H25" s="541" t="s">
        <v>16</v>
      </c>
      <c r="I25" s="542"/>
    </row>
    <row r="26" spans="1:9" ht="15" thickBot="1" x14ac:dyDescent="0.35">
      <c r="A26" s="539"/>
      <c r="B26" s="543" t="s">
        <v>158</v>
      </c>
      <c r="C26" s="544" t="s">
        <v>160</v>
      </c>
      <c r="D26" s="545" t="s">
        <v>158</v>
      </c>
      <c r="E26" s="359" t="s">
        <v>159</v>
      </c>
      <c r="F26" s="543" t="s">
        <v>158</v>
      </c>
      <c r="G26" s="544" t="s">
        <v>160</v>
      </c>
      <c r="H26" s="545" t="s">
        <v>158</v>
      </c>
      <c r="I26" s="359" t="s">
        <v>159</v>
      </c>
    </row>
    <row r="27" spans="1:9" x14ac:dyDescent="0.3">
      <c r="A27" s="546" t="s">
        <v>157</v>
      </c>
      <c r="B27" s="238">
        <v>4</v>
      </c>
      <c r="C27" s="547">
        <f>B27/($B27+$D27)</f>
        <v>0.18181818181818182</v>
      </c>
      <c r="D27" s="236">
        <v>18</v>
      </c>
      <c r="E27" s="361">
        <f>D27/($B27+$D27)</f>
        <v>0.81818181818181823</v>
      </c>
      <c r="F27" s="238">
        <v>0</v>
      </c>
      <c r="G27" s="547">
        <f>F27/($F27+$H27)</f>
        <v>0</v>
      </c>
      <c r="H27" s="236">
        <v>4</v>
      </c>
      <c r="I27" s="361">
        <f>H27/($F27+$H27)</f>
        <v>1</v>
      </c>
    </row>
    <row r="28" spans="1:9" ht="15" thickBot="1" x14ac:dyDescent="0.35">
      <c r="A28" s="548" t="s">
        <v>165</v>
      </c>
      <c r="B28" s="251"/>
      <c r="C28" s="253"/>
      <c r="D28" s="249"/>
      <c r="E28" s="360"/>
      <c r="F28" s="251"/>
      <c r="G28" s="253"/>
      <c r="H28" s="249"/>
      <c r="I28" s="360"/>
    </row>
    <row r="31" spans="1:9" ht="16.2" thickBot="1" x14ac:dyDescent="0.35">
      <c r="A31" s="533" t="s">
        <v>167</v>
      </c>
    </row>
    <row r="32" spans="1:9" x14ac:dyDescent="0.3">
      <c r="A32" s="535"/>
      <c r="B32" s="536" t="s">
        <v>33</v>
      </c>
      <c r="C32" s="537"/>
      <c r="D32" s="537"/>
      <c r="E32" s="538"/>
      <c r="F32" s="536" t="s">
        <v>34</v>
      </c>
      <c r="G32" s="537"/>
      <c r="H32" s="537"/>
      <c r="I32" s="538"/>
    </row>
    <row r="33" spans="1:9" x14ac:dyDescent="0.3">
      <c r="A33" s="539"/>
      <c r="B33" s="540" t="s">
        <v>15</v>
      </c>
      <c r="C33" s="541"/>
      <c r="D33" s="541" t="s">
        <v>16</v>
      </c>
      <c r="E33" s="542"/>
      <c r="F33" s="540" t="s">
        <v>15</v>
      </c>
      <c r="G33" s="541"/>
      <c r="H33" s="541" t="s">
        <v>16</v>
      </c>
      <c r="I33" s="542"/>
    </row>
    <row r="34" spans="1:9" ht="15" thickBot="1" x14ac:dyDescent="0.35">
      <c r="A34" s="539"/>
      <c r="B34" s="543" t="s">
        <v>158</v>
      </c>
      <c r="C34" s="544" t="s">
        <v>160</v>
      </c>
      <c r="D34" s="545" t="s">
        <v>158</v>
      </c>
      <c r="E34" s="359" t="s">
        <v>159</v>
      </c>
      <c r="F34" s="543" t="s">
        <v>158</v>
      </c>
      <c r="G34" s="544" t="s">
        <v>160</v>
      </c>
      <c r="H34" s="545" t="s">
        <v>158</v>
      </c>
      <c r="I34" s="359" t="s">
        <v>159</v>
      </c>
    </row>
    <row r="35" spans="1:9" x14ac:dyDescent="0.3">
      <c r="A35" s="546" t="s">
        <v>157</v>
      </c>
      <c r="B35" s="238">
        <v>7</v>
      </c>
      <c r="C35" s="547">
        <f>B35/($B35+$D35)</f>
        <v>0.2413793103448276</v>
      </c>
      <c r="D35" s="236">
        <v>22</v>
      </c>
      <c r="E35" s="361">
        <f>D35/($B35+$D35)</f>
        <v>0.75862068965517238</v>
      </c>
      <c r="F35" s="238">
        <v>13</v>
      </c>
      <c r="G35" s="547">
        <f>F35/($F35+$H35)</f>
        <v>0.61904761904761907</v>
      </c>
      <c r="H35" s="236">
        <v>8</v>
      </c>
      <c r="I35" s="361">
        <f>H35/($F35+$H35)</f>
        <v>0.38095238095238093</v>
      </c>
    </row>
    <row r="36" spans="1:9" ht="15" thickBot="1" x14ac:dyDescent="0.35">
      <c r="A36" s="548" t="s">
        <v>165</v>
      </c>
      <c r="B36" s="251"/>
      <c r="C36" s="253"/>
      <c r="D36" s="249"/>
      <c r="E36" s="360"/>
      <c r="F36" s="251"/>
      <c r="G36" s="253"/>
      <c r="H36" s="249"/>
      <c r="I36" s="360"/>
    </row>
    <row r="37" spans="1:9" ht="4.95" customHeight="1" x14ac:dyDescent="0.3"/>
    <row r="38" spans="1:9" ht="16.2" thickBot="1" x14ac:dyDescent="0.35">
      <c r="A38" s="533" t="s">
        <v>168</v>
      </c>
    </row>
    <row r="39" spans="1:9" x14ac:dyDescent="0.3">
      <c r="A39" s="535"/>
      <c r="B39" s="536" t="s">
        <v>33</v>
      </c>
      <c r="C39" s="537"/>
      <c r="D39" s="537"/>
      <c r="E39" s="538"/>
      <c r="F39" s="536" t="s">
        <v>34</v>
      </c>
      <c r="G39" s="537"/>
      <c r="H39" s="537"/>
      <c r="I39" s="538"/>
    </row>
    <row r="40" spans="1:9" x14ac:dyDescent="0.3">
      <c r="A40" s="539"/>
      <c r="B40" s="540" t="s">
        <v>15</v>
      </c>
      <c r="C40" s="541"/>
      <c r="D40" s="541" t="s">
        <v>16</v>
      </c>
      <c r="E40" s="542"/>
      <c r="F40" s="540" t="s">
        <v>15</v>
      </c>
      <c r="G40" s="541"/>
      <c r="H40" s="541" t="s">
        <v>16</v>
      </c>
      <c r="I40" s="542"/>
    </row>
    <row r="41" spans="1:9" ht="15" thickBot="1" x14ac:dyDescent="0.35">
      <c r="A41" s="539"/>
      <c r="B41" s="543" t="s">
        <v>158</v>
      </c>
      <c r="C41" s="544" t="s">
        <v>160</v>
      </c>
      <c r="D41" s="545" t="s">
        <v>158</v>
      </c>
      <c r="E41" s="359" t="s">
        <v>159</v>
      </c>
      <c r="F41" s="543" t="s">
        <v>158</v>
      </c>
      <c r="G41" s="544" t="s">
        <v>160</v>
      </c>
      <c r="H41" s="545" t="s">
        <v>158</v>
      </c>
      <c r="I41" s="359" t="s">
        <v>159</v>
      </c>
    </row>
    <row r="42" spans="1:9" x14ac:dyDescent="0.3">
      <c r="A42" s="546" t="s">
        <v>157</v>
      </c>
      <c r="B42" s="238">
        <v>4</v>
      </c>
      <c r="C42" s="547">
        <f>B42/($B42+$D42)</f>
        <v>0.17391304347826086</v>
      </c>
      <c r="D42" s="236">
        <v>19</v>
      </c>
      <c r="E42" s="361">
        <f>D42/($B42+$D42)</f>
        <v>0.82608695652173914</v>
      </c>
      <c r="F42" s="238">
        <v>0</v>
      </c>
      <c r="G42" s="547">
        <f>F42/($F42+$H42)</f>
        <v>0</v>
      </c>
      <c r="H42" s="236">
        <v>5</v>
      </c>
      <c r="I42" s="361">
        <f>H42/($F42+$H42)</f>
        <v>1</v>
      </c>
    </row>
    <row r="43" spans="1:9" ht="15" thickBot="1" x14ac:dyDescent="0.35">
      <c r="A43" s="548" t="s">
        <v>165</v>
      </c>
      <c r="B43" s="251"/>
      <c r="C43" s="253"/>
      <c r="D43" s="249"/>
      <c r="E43" s="360"/>
      <c r="F43" s="251"/>
      <c r="G43" s="253"/>
      <c r="H43" s="249"/>
      <c r="I43" s="360"/>
    </row>
    <row r="46" spans="1:9" x14ac:dyDescent="0.3">
      <c r="A46" s="549" t="s">
        <v>190</v>
      </c>
    </row>
  </sheetData>
  <mergeCells count="36">
    <mergeCell ref="B39:E39"/>
    <mergeCell ref="F39:I39"/>
    <mergeCell ref="B40:C40"/>
    <mergeCell ref="D40:E40"/>
    <mergeCell ref="F40:G40"/>
    <mergeCell ref="H40:I40"/>
    <mergeCell ref="B32:E32"/>
    <mergeCell ref="F32:I32"/>
    <mergeCell ref="B33:C33"/>
    <mergeCell ref="D33:E33"/>
    <mergeCell ref="F33:G33"/>
    <mergeCell ref="H33:I33"/>
    <mergeCell ref="B2:E2"/>
    <mergeCell ref="F2:I2"/>
    <mergeCell ref="B3:C3"/>
    <mergeCell ref="D3:E3"/>
    <mergeCell ref="F3:G3"/>
    <mergeCell ref="H3:I3"/>
    <mergeCell ref="B9:E9"/>
    <mergeCell ref="F9:I9"/>
    <mergeCell ref="B10:C10"/>
    <mergeCell ref="D10:E10"/>
    <mergeCell ref="F10:G10"/>
    <mergeCell ref="H10:I10"/>
    <mergeCell ref="B17:E17"/>
    <mergeCell ref="F17:I17"/>
    <mergeCell ref="B18:C18"/>
    <mergeCell ref="D18:E18"/>
    <mergeCell ref="F18:G18"/>
    <mergeCell ref="H18:I18"/>
    <mergeCell ref="B24:E24"/>
    <mergeCell ref="F24:I24"/>
    <mergeCell ref="B25:C25"/>
    <mergeCell ref="D25:E25"/>
    <mergeCell ref="F25:G25"/>
    <mergeCell ref="H25:I25"/>
  </mergeCells>
  <pageMargins left="0.25" right="0.25" top="0.75" bottom="0.75" header="0.3" footer="0.3"/>
  <pageSetup scale="99" orientation="portrait" r:id="rId1"/>
  <headerFooter>
    <oddHeader>&amp;C&amp;"-,Bold"ADVANCE Grant
Fall 2017</oddHeader>
    <oddFooter>&amp;C&amp;8&amp;A
page &amp;P of &amp;N&amp;R&amp;8Office of Strategic Analysis and Data Management
produced on 06/14/2018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H12" sqref="H12"/>
    </sheetView>
  </sheetViews>
  <sheetFormatPr defaultRowHeight="14.4" x14ac:dyDescent="0.3"/>
  <cols>
    <col min="1" max="1" width="30.6640625" style="204" bestFit="1" customWidth="1"/>
    <col min="2" max="2" width="9.6640625" style="204" customWidth="1"/>
    <col min="3" max="3" width="11.6640625" style="204" customWidth="1"/>
    <col min="4" max="8" width="9.6640625" style="204" customWidth="1"/>
    <col min="9" max="9" width="11.33203125" style="204" bestFit="1" customWidth="1"/>
    <col min="10" max="11" width="9.6640625" style="204" customWidth="1"/>
    <col min="12" max="16384" width="8.88671875" style="204"/>
  </cols>
  <sheetData>
    <row r="1" spans="1:7" ht="16.2" thickBot="1" x14ac:dyDescent="0.35">
      <c r="A1" s="3" t="s">
        <v>141</v>
      </c>
    </row>
    <row r="2" spans="1:7" x14ac:dyDescent="0.3">
      <c r="A2" s="11"/>
      <c r="B2" s="508" t="s">
        <v>57</v>
      </c>
      <c r="C2" s="510"/>
      <c r="D2" s="508" t="s">
        <v>56</v>
      </c>
      <c r="E2" s="510"/>
      <c r="F2" s="505" t="s">
        <v>127</v>
      </c>
      <c r="G2" s="507"/>
    </row>
    <row r="3" spans="1:7" ht="15" thickBot="1" x14ac:dyDescent="0.35">
      <c r="A3" s="20"/>
      <c r="B3" s="59" t="s">
        <v>16</v>
      </c>
      <c r="C3" s="357" t="s">
        <v>15</v>
      </c>
      <c r="D3" s="59" t="s">
        <v>16</v>
      </c>
      <c r="E3" s="357" t="s">
        <v>15</v>
      </c>
      <c r="F3" s="59" t="s">
        <v>16</v>
      </c>
      <c r="G3" s="357" t="s">
        <v>15</v>
      </c>
    </row>
    <row r="4" spans="1:7" s="2" customFormat="1" x14ac:dyDescent="0.3">
      <c r="A4" s="353" t="s">
        <v>143</v>
      </c>
      <c r="B4" s="354"/>
      <c r="C4" s="356">
        <v>1</v>
      </c>
      <c r="D4" s="354"/>
      <c r="E4" s="356"/>
      <c r="F4" s="354">
        <v>1</v>
      </c>
      <c r="G4" s="356">
        <v>1</v>
      </c>
    </row>
    <row r="5" spans="1:7" x14ac:dyDescent="0.3">
      <c r="A5" s="355" t="s">
        <v>144</v>
      </c>
      <c r="B5" s="36"/>
      <c r="C5" s="16">
        <v>1</v>
      </c>
      <c r="D5" s="36"/>
      <c r="E5" s="16"/>
      <c r="F5" s="36"/>
      <c r="G5" s="16"/>
    </row>
    <row r="6" spans="1:7" x14ac:dyDescent="0.3">
      <c r="A6" s="355" t="s">
        <v>145</v>
      </c>
      <c r="B6" s="36"/>
      <c r="C6" s="16"/>
      <c r="D6" s="36">
        <v>1</v>
      </c>
      <c r="E6" s="16">
        <v>1</v>
      </c>
      <c r="F6" s="36"/>
      <c r="G6" s="16"/>
    </row>
    <row r="7" spans="1:7" s="2" customFormat="1" x14ac:dyDescent="0.3">
      <c r="A7" s="355" t="s">
        <v>146</v>
      </c>
      <c r="B7" s="36">
        <v>1</v>
      </c>
      <c r="C7" s="16"/>
      <c r="D7" s="36"/>
      <c r="E7" s="16"/>
      <c r="F7" s="36"/>
      <c r="G7" s="16"/>
    </row>
    <row r="8" spans="1:7" s="2" customFormat="1" x14ac:dyDescent="0.3">
      <c r="A8" s="355" t="s">
        <v>147</v>
      </c>
      <c r="B8" s="36">
        <v>1</v>
      </c>
      <c r="C8" s="16"/>
      <c r="D8" s="36"/>
      <c r="E8" s="16"/>
      <c r="F8" s="36"/>
      <c r="G8" s="16"/>
    </row>
    <row r="9" spans="1:7" ht="15" thickBot="1" x14ac:dyDescent="0.35">
      <c r="A9" s="358" t="s">
        <v>148</v>
      </c>
      <c r="B9" s="37">
        <v>1</v>
      </c>
      <c r="C9" s="38"/>
      <c r="D9" s="37"/>
      <c r="E9" s="38"/>
      <c r="F9" s="37"/>
      <c r="G9" s="38"/>
    </row>
    <row r="11" spans="1:7" ht="16.2" thickBot="1" x14ac:dyDescent="0.35">
      <c r="A11" s="3" t="s">
        <v>142</v>
      </c>
    </row>
    <row r="12" spans="1:7" x14ac:dyDescent="0.3">
      <c r="A12" s="11"/>
      <c r="B12" s="508" t="s">
        <v>57</v>
      </c>
      <c r="C12" s="510"/>
      <c r="D12" s="508" t="s">
        <v>56</v>
      </c>
      <c r="E12" s="510"/>
      <c r="F12" s="505" t="s">
        <v>127</v>
      </c>
      <c r="G12" s="507"/>
    </row>
    <row r="13" spans="1:7" ht="15" thickBot="1" x14ac:dyDescent="0.35">
      <c r="A13" s="20"/>
      <c r="B13" s="59" t="s">
        <v>16</v>
      </c>
      <c r="C13" s="357" t="s">
        <v>15</v>
      </c>
      <c r="D13" s="59" t="s">
        <v>16</v>
      </c>
      <c r="E13" s="357" t="s">
        <v>15</v>
      </c>
      <c r="F13" s="59" t="s">
        <v>16</v>
      </c>
      <c r="G13" s="357" t="s">
        <v>15</v>
      </c>
    </row>
    <row r="14" spans="1:7" x14ac:dyDescent="0.3">
      <c r="A14" s="353" t="s">
        <v>149</v>
      </c>
      <c r="B14" s="354">
        <v>1</v>
      </c>
      <c r="C14" s="356"/>
      <c r="D14" s="354"/>
      <c r="E14" s="356"/>
      <c r="F14" s="354"/>
      <c r="G14" s="356"/>
    </row>
    <row r="15" spans="1:7" x14ac:dyDescent="0.3">
      <c r="A15" s="355" t="s">
        <v>150</v>
      </c>
      <c r="B15" s="36"/>
      <c r="C15" s="16">
        <v>1</v>
      </c>
      <c r="D15" s="36"/>
      <c r="E15" s="16"/>
      <c r="F15" s="36"/>
      <c r="G15" s="16"/>
    </row>
    <row r="16" spans="1:7" x14ac:dyDescent="0.3">
      <c r="A16" s="355" t="s">
        <v>143</v>
      </c>
      <c r="B16" s="36">
        <v>1</v>
      </c>
      <c r="C16" s="16"/>
      <c r="D16" s="36"/>
      <c r="E16" s="16"/>
      <c r="F16" s="36"/>
      <c r="G16" s="16"/>
    </row>
    <row r="17" spans="1:7" x14ac:dyDescent="0.3">
      <c r="A17" s="355" t="s">
        <v>151</v>
      </c>
      <c r="B17" s="36"/>
      <c r="C17" s="16"/>
      <c r="D17" s="36">
        <v>1</v>
      </c>
      <c r="E17" s="16"/>
      <c r="F17" s="36"/>
      <c r="G17" s="16"/>
    </row>
    <row r="18" spans="1:7" x14ac:dyDescent="0.3">
      <c r="A18" s="355" t="s">
        <v>152</v>
      </c>
      <c r="B18" s="36"/>
      <c r="C18" s="16"/>
      <c r="D18" s="36">
        <v>1</v>
      </c>
      <c r="E18" s="16"/>
      <c r="F18" s="36"/>
      <c r="G18" s="16"/>
    </row>
    <row r="19" spans="1:7" x14ac:dyDescent="0.3">
      <c r="A19" s="355" t="s">
        <v>153</v>
      </c>
      <c r="B19" s="36"/>
      <c r="C19" s="16"/>
      <c r="D19" s="36"/>
      <c r="E19" s="16"/>
      <c r="F19" s="36">
        <v>1</v>
      </c>
      <c r="G19" s="16"/>
    </row>
    <row r="20" spans="1:7" x14ac:dyDescent="0.3">
      <c r="A20" s="355" t="s">
        <v>154</v>
      </c>
      <c r="B20" s="36"/>
      <c r="C20" s="16"/>
      <c r="D20" s="36"/>
      <c r="E20" s="16"/>
      <c r="F20" s="36">
        <v>1</v>
      </c>
      <c r="G20" s="16"/>
    </row>
    <row r="21" spans="1:7" x14ac:dyDescent="0.3">
      <c r="A21" s="355" t="s">
        <v>155</v>
      </c>
      <c r="B21" s="36"/>
      <c r="C21" s="16">
        <v>1</v>
      </c>
      <c r="D21" s="36"/>
      <c r="E21" s="16">
        <v>1</v>
      </c>
      <c r="F21" s="36"/>
      <c r="G21" s="16"/>
    </row>
    <row r="22" spans="1:7" ht="15" thickBot="1" x14ac:dyDescent="0.35">
      <c r="A22" s="358" t="s">
        <v>156</v>
      </c>
      <c r="B22" s="37"/>
      <c r="C22" s="38"/>
      <c r="D22" s="37">
        <v>1</v>
      </c>
      <c r="E22" s="38"/>
      <c r="F22" s="37"/>
      <c r="G22" s="38"/>
    </row>
    <row r="24" spans="1:7" ht="16.2" thickBot="1" x14ac:dyDescent="0.35">
      <c r="A24" s="471" t="s">
        <v>171</v>
      </c>
      <c r="B24" s="472"/>
      <c r="C24" s="472"/>
      <c r="D24" s="472"/>
      <c r="E24" s="472"/>
      <c r="F24" s="472"/>
      <c r="G24" s="472"/>
    </row>
    <row r="25" spans="1:7" x14ac:dyDescent="0.3">
      <c r="A25" s="473"/>
      <c r="B25" s="511" t="s">
        <v>57</v>
      </c>
      <c r="C25" s="512"/>
      <c r="D25" s="511" t="s">
        <v>56</v>
      </c>
      <c r="E25" s="512"/>
      <c r="F25" s="513" t="s">
        <v>127</v>
      </c>
      <c r="G25" s="514"/>
    </row>
    <row r="26" spans="1:7" ht="15" thickBot="1" x14ac:dyDescent="0.35">
      <c r="A26" s="474"/>
      <c r="B26" s="475" t="s">
        <v>16</v>
      </c>
      <c r="C26" s="476" t="s">
        <v>15</v>
      </c>
      <c r="D26" s="475" t="s">
        <v>16</v>
      </c>
      <c r="E26" s="476" t="s">
        <v>15</v>
      </c>
      <c r="F26" s="475" t="s">
        <v>16</v>
      </c>
      <c r="G26" s="476" t="s">
        <v>15</v>
      </c>
    </row>
    <row r="27" spans="1:7" x14ac:dyDescent="0.3">
      <c r="A27" s="353" t="s">
        <v>9</v>
      </c>
      <c r="B27" s="481"/>
      <c r="C27" s="482">
        <v>1</v>
      </c>
      <c r="D27" s="481"/>
      <c r="E27" s="482"/>
      <c r="F27" s="481"/>
      <c r="G27" s="482"/>
    </row>
    <row r="28" spans="1:7" x14ac:dyDescent="0.3">
      <c r="A28" s="355" t="s">
        <v>2</v>
      </c>
      <c r="B28" s="483">
        <v>1</v>
      </c>
      <c r="C28" s="484"/>
      <c r="D28" s="483"/>
      <c r="E28" s="484"/>
      <c r="F28" s="483"/>
      <c r="G28" s="484"/>
    </row>
    <row r="29" spans="1:7" x14ac:dyDescent="0.3">
      <c r="A29" s="355" t="s">
        <v>122</v>
      </c>
      <c r="B29" s="483"/>
      <c r="C29" s="484"/>
      <c r="D29" s="483">
        <v>1</v>
      </c>
      <c r="E29" s="484"/>
      <c r="F29" s="483"/>
      <c r="G29" s="484"/>
    </row>
    <row r="30" spans="1:7" x14ac:dyDescent="0.3">
      <c r="A30" s="355" t="s">
        <v>37</v>
      </c>
      <c r="B30" s="483">
        <v>1</v>
      </c>
      <c r="C30" s="484"/>
      <c r="D30" s="483"/>
      <c r="E30" s="484"/>
      <c r="F30" s="483"/>
      <c r="G30" s="484"/>
    </row>
    <row r="31" spans="1:7" x14ac:dyDescent="0.3">
      <c r="A31" s="355" t="s">
        <v>186</v>
      </c>
      <c r="B31" s="483">
        <v>1</v>
      </c>
      <c r="C31" s="484"/>
      <c r="D31" s="483"/>
      <c r="E31" s="484"/>
      <c r="F31" s="483"/>
      <c r="G31" s="484"/>
    </row>
    <row r="32" spans="1:7" x14ac:dyDescent="0.3">
      <c r="A32" s="355" t="s">
        <v>187</v>
      </c>
      <c r="B32" s="483">
        <v>1</v>
      </c>
      <c r="C32" s="484"/>
      <c r="D32" s="483"/>
      <c r="E32" s="484"/>
      <c r="F32" s="483"/>
      <c r="G32" s="484"/>
    </row>
    <row r="33" spans="1:7" ht="15" thickBot="1" x14ac:dyDescent="0.35">
      <c r="A33" s="358" t="s">
        <v>188</v>
      </c>
      <c r="B33" s="485"/>
      <c r="C33" s="486"/>
      <c r="D33" s="485">
        <v>1</v>
      </c>
      <c r="E33" s="486"/>
      <c r="F33" s="485"/>
      <c r="G33" s="486"/>
    </row>
    <row r="34" spans="1:7" x14ac:dyDescent="0.3">
      <c r="A34" s="477"/>
      <c r="B34" s="472"/>
      <c r="C34" s="472"/>
      <c r="D34" s="472"/>
      <c r="E34" s="472"/>
      <c r="F34" s="472"/>
      <c r="G34" s="472"/>
    </row>
    <row r="35" spans="1:7" ht="16.2" thickBot="1" x14ac:dyDescent="0.35">
      <c r="A35" s="471" t="s">
        <v>170</v>
      </c>
      <c r="B35" s="472"/>
      <c r="C35" s="472"/>
      <c r="D35" s="472"/>
      <c r="E35" s="472"/>
      <c r="F35" s="472"/>
      <c r="G35" s="472"/>
    </row>
    <row r="36" spans="1:7" x14ac:dyDescent="0.3">
      <c r="A36" s="473"/>
      <c r="B36" s="511" t="s">
        <v>57</v>
      </c>
      <c r="C36" s="512"/>
      <c r="D36" s="511" t="s">
        <v>56</v>
      </c>
      <c r="E36" s="512"/>
      <c r="F36" s="513" t="s">
        <v>127</v>
      </c>
      <c r="G36" s="514"/>
    </row>
    <row r="37" spans="1:7" ht="15" thickBot="1" x14ac:dyDescent="0.35">
      <c r="A37" s="474"/>
      <c r="B37" s="475" t="s">
        <v>16</v>
      </c>
      <c r="C37" s="476" t="s">
        <v>15</v>
      </c>
      <c r="D37" s="475" t="s">
        <v>16</v>
      </c>
      <c r="E37" s="476" t="s">
        <v>15</v>
      </c>
      <c r="F37" s="475" t="s">
        <v>16</v>
      </c>
      <c r="G37" s="476" t="s">
        <v>15</v>
      </c>
    </row>
    <row r="38" spans="1:7" x14ac:dyDescent="0.3">
      <c r="A38" s="480" t="s">
        <v>189</v>
      </c>
      <c r="B38" s="487"/>
      <c r="C38" s="488"/>
      <c r="D38" s="487"/>
      <c r="E38" s="488"/>
      <c r="F38" s="487">
        <v>1</v>
      </c>
      <c r="G38" s="488"/>
    </row>
    <row r="39" spans="1:7" ht="15" thickBot="1" x14ac:dyDescent="0.35">
      <c r="A39" s="479" t="s">
        <v>11</v>
      </c>
      <c r="B39" s="489">
        <v>1</v>
      </c>
      <c r="C39" s="490"/>
      <c r="D39" s="489"/>
      <c r="E39" s="490"/>
      <c r="F39" s="489"/>
      <c r="G39" s="490"/>
    </row>
    <row r="40" spans="1:7" x14ac:dyDescent="0.3">
      <c r="A40" s="477" t="s">
        <v>169</v>
      </c>
      <c r="B40" s="472"/>
      <c r="C40" s="472"/>
      <c r="D40" s="472"/>
      <c r="E40" s="472"/>
      <c r="F40" s="472"/>
      <c r="G40" s="472"/>
    </row>
    <row r="41" spans="1:7" x14ac:dyDescent="0.3">
      <c r="A41" s="477"/>
      <c r="B41" s="472"/>
      <c r="C41" s="472"/>
      <c r="D41" s="472"/>
      <c r="E41" s="472"/>
      <c r="F41" s="472"/>
      <c r="G41" s="472"/>
    </row>
    <row r="42" spans="1:7" x14ac:dyDescent="0.3">
      <c r="A42" s="478" t="s">
        <v>185</v>
      </c>
      <c r="B42" s="472"/>
      <c r="C42" s="472"/>
      <c r="D42" s="472"/>
      <c r="E42" s="472"/>
      <c r="F42" s="472"/>
      <c r="G42" s="472"/>
    </row>
  </sheetData>
  <mergeCells count="12">
    <mergeCell ref="B2:C2"/>
    <mergeCell ref="D2:E2"/>
    <mergeCell ref="F2:G2"/>
    <mergeCell ref="F12:G12"/>
    <mergeCell ref="B12:C12"/>
    <mergeCell ref="D12:E12"/>
    <mergeCell ref="B36:C36"/>
    <mergeCell ref="D36:E36"/>
    <mergeCell ref="F36:G36"/>
    <mergeCell ref="B25:C25"/>
    <mergeCell ref="D25:E25"/>
    <mergeCell ref="F25:G25"/>
  </mergeCells>
  <pageMargins left="0.25" right="0.25" top="0.75" bottom="0.75" header="0.3" footer="0.3"/>
  <pageSetup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opLeftCell="A22" zoomScaleNormal="100" workbookViewId="0">
      <selection activeCell="O35" sqref="O35"/>
    </sheetView>
  </sheetViews>
  <sheetFormatPr defaultRowHeight="14.4" x14ac:dyDescent="0.3"/>
  <cols>
    <col min="1" max="1" width="30.6640625" bestFit="1" customWidth="1"/>
    <col min="2" max="2" width="9.6640625" customWidth="1"/>
    <col min="3" max="3" width="11.6640625" customWidth="1"/>
    <col min="4" max="5" width="9.6640625" style="95" customWidth="1"/>
    <col min="6" max="6" width="9.6640625" customWidth="1"/>
    <col min="7" max="7" width="9.6640625" style="95" customWidth="1"/>
    <col min="8" max="11" width="9.6640625" customWidth="1"/>
    <col min="12" max="12" width="11.33203125" bestFit="1" customWidth="1"/>
    <col min="13" max="14" width="9.6640625" customWidth="1"/>
    <col min="15" max="15" width="8.77734375" customWidth="1"/>
    <col min="16" max="16" width="11.33203125" customWidth="1"/>
  </cols>
  <sheetData>
    <row r="1" spans="1:14" ht="16.2" thickBot="1" x14ac:dyDescent="0.35">
      <c r="A1" s="3" t="s">
        <v>125</v>
      </c>
    </row>
    <row r="2" spans="1:14" ht="15" customHeight="1" x14ac:dyDescent="0.3">
      <c r="A2" s="11"/>
      <c r="B2" s="508" t="s">
        <v>57</v>
      </c>
      <c r="C2" s="509"/>
      <c r="D2" s="510"/>
      <c r="E2" s="509" t="s">
        <v>56</v>
      </c>
      <c r="F2" s="509"/>
      <c r="G2" s="509"/>
      <c r="H2" s="505" t="s">
        <v>0</v>
      </c>
      <c r="I2" s="506"/>
      <c r="J2" s="507"/>
    </row>
    <row r="3" spans="1:14" ht="15" thickBot="1" x14ac:dyDescent="0.35">
      <c r="A3" s="15"/>
      <c r="B3" s="34" t="s">
        <v>16</v>
      </c>
      <c r="C3" s="30" t="s">
        <v>15</v>
      </c>
      <c r="D3" s="70" t="s">
        <v>41</v>
      </c>
      <c r="E3" s="33" t="s">
        <v>16</v>
      </c>
      <c r="F3" s="30" t="s">
        <v>15</v>
      </c>
      <c r="G3" s="260" t="s">
        <v>41</v>
      </c>
      <c r="H3" s="34" t="s">
        <v>16</v>
      </c>
      <c r="I3" s="30" t="s">
        <v>15</v>
      </c>
      <c r="J3" s="70" t="s">
        <v>41</v>
      </c>
    </row>
    <row r="4" spans="1:14" s="2" customFormat="1" x14ac:dyDescent="0.3">
      <c r="A4" s="105" t="s">
        <v>33</v>
      </c>
      <c r="B4" s="45">
        <f>SUM(B5:B6)</f>
        <v>7</v>
      </c>
      <c r="C4" s="46">
        <f>SUM(C5:C6)</f>
        <v>3</v>
      </c>
      <c r="D4" s="71">
        <f>IFERROR(C4/(B4+C4)," ")</f>
        <v>0.3</v>
      </c>
      <c r="E4" s="64">
        <f>SUM(E5:E6)</f>
        <v>1</v>
      </c>
      <c r="F4" s="46">
        <f>SUM(F5:F6)</f>
        <v>0</v>
      </c>
      <c r="G4" s="262">
        <f t="shared" ref="G4:G14" si="0">IFERROR(F4/(E4+F4)," ")</f>
        <v>0</v>
      </c>
      <c r="H4" s="45">
        <f t="shared" ref="H4:I4" si="1">SUM(H5:H6)</f>
        <v>1</v>
      </c>
      <c r="I4" s="46">
        <f t="shared" si="1"/>
        <v>0</v>
      </c>
      <c r="J4" s="71">
        <f>IFERROR(I4/(H4+I4)," ")</f>
        <v>0</v>
      </c>
    </row>
    <row r="5" spans="1:14" x14ac:dyDescent="0.3">
      <c r="A5" s="96" t="s">
        <v>1</v>
      </c>
      <c r="B5" s="36">
        <v>4</v>
      </c>
      <c r="C5" s="10">
        <v>2</v>
      </c>
      <c r="D5" s="72">
        <f t="shared" ref="D5:D14" si="2">IFERROR(C5/(B5+C5)," ")</f>
        <v>0.33333333333333331</v>
      </c>
      <c r="E5" s="28"/>
      <c r="F5" s="10"/>
      <c r="G5" s="98" t="str">
        <f t="shared" si="0"/>
        <v xml:space="preserve"> </v>
      </c>
      <c r="H5" s="36">
        <v>1</v>
      </c>
      <c r="I5" s="10"/>
      <c r="J5" s="72">
        <f t="shared" ref="J5:J14" si="3">IFERROR(I5/(H5+I5)," ")</f>
        <v>0</v>
      </c>
    </row>
    <row r="6" spans="1:14" ht="15" thickBot="1" x14ac:dyDescent="0.35">
      <c r="A6" s="97" t="s">
        <v>8</v>
      </c>
      <c r="B6" s="37">
        <v>3</v>
      </c>
      <c r="C6" s="21">
        <v>1</v>
      </c>
      <c r="D6" s="73">
        <f t="shared" si="2"/>
        <v>0.25</v>
      </c>
      <c r="E6" s="29">
        <v>1</v>
      </c>
      <c r="F6" s="21"/>
      <c r="G6" s="99">
        <f t="shared" si="0"/>
        <v>0</v>
      </c>
      <c r="H6" s="37"/>
      <c r="I6" s="21"/>
      <c r="J6" s="73" t="str">
        <f t="shared" si="3"/>
        <v xml:space="preserve"> </v>
      </c>
    </row>
    <row r="7" spans="1:14" s="2" customFormat="1" x14ac:dyDescent="0.3">
      <c r="A7" s="105" t="s">
        <v>34</v>
      </c>
      <c r="B7" s="45">
        <f>SUM(B8:B9)</f>
        <v>2</v>
      </c>
      <c r="C7" s="46">
        <f>SUM(C8:C9)</f>
        <v>3</v>
      </c>
      <c r="D7" s="71">
        <f t="shared" si="2"/>
        <v>0.6</v>
      </c>
      <c r="E7" s="64">
        <f>SUM(E8:E9)</f>
        <v>0</v>
      </c>
      <c r="F7" s="46">
        <f>SUM(F8:F9)</f>
        <v>0</v>
      </c>
      <c r="G7" s="262" t="str">
        <f t="shared" si="0"/>
        <v xml:space="preserve"> </v>
      </c>
      <c r="H7" s="45">
        <f t="shared" ref="H7:I7" si="4">SUM(H8:H9)</f>
        <v>0</v>
      </c>
      <c r="I7" s="46">
        <f t="shared" si="4"/>
        <v>0</v>
      </c>
      <c r="J7" s="71" t="str">
        <f t="shared" si="3"/>
        <v xml:space="preserve"> </v>
      </c>
    </row>
    <row r="8" spans="1:14" x14ac:dyDescent="0.3">
      <c r="A8" s="96" t="s">
        <v>35</v>
      </c>
      <c r="B8" s="36"/>
      <c r="C8" s="10"/>
      <c r="D8" s="72" t="str">
        <f t="shared" si="2"/>
        <v xml:space="preserve"> </v>
      </c>
      <c r="E8" s="28"/>
      <c r="F8" s="10"/>
      <c r="G8" s="98" t="str">
        <f t="shared" si="0"/>
        <v xml:space="preserve"> </v>
      </c>
      <c r="H8" s="36"/>
      <c r="I8" s="10"/>
      <c r="J8" s="72" t="str">
        <f t="shared" si="3"/>
        <v xml:space="preserve"> </v>
      </c>
    </row>
    <row r="9" spans="1:14" ht="15" thickBot="1" x14ac:dyDescent="0.35">
      <c r="A9" s="97" t="s">
        <v>36</v>
      </c>
      <c r="B9" s="37">
        <v>2</v>
      </c>
      <c r="C9" s="21">
        <v>3</v>
      </c>
      <c r="D9" s="73">
        <f t="shared" si="2"/>
        <v>0.6</v>
      </c>
      <c r="E9" s="29"/>
      <c r="F9" s="21"/>
      <c r="G9" s="99" t="str">
        <f t="shared" si="0"/>
        <v xml:space="preserve"> </v>
      </c>
      <c r="H9" s="37"/>
      <c r="I9" s="21"/>
      <c r="J9" s="73" t="str">
        <f t="shared" si="3"/>
        <v xml:space="preserve"> </v>
      </c>
    </row>
    <row r="10" spans="1:14" s="2" customFormat="1" x14ac:dyDescent="0.3">
      <c r="A10" s="107" t="s">
        <v>58</v>
      </c>
      <c r="B10" s="52">
        <f>SUM(B11:B14)</f>
        <v>6</v>
      </c>
      <c r="C10" s="53">
        <f>SUM(C11:C14)</f>
        <v>9</v>
      </c>
      <c r="D10" s="74">
        <f>IFERROR(C10/(B10+C10)," ")</f>
        <v>0.6</v>
      </c>
      <c r="E10" s="57">
        <f t="shared" ref="E10:F10" si="5">SUM(E11:E14)</f>
        <v>1</v>
      </c>
      <c r="F10" s="53">
        <f t="shared" si="5"/>
        <v>4</v>
      </c>
      <c r="G10" s="261">
        <f t="shared" si="0"/>
        <v>0.8</v>
      </c>
      <c r="H10" s="52">
        <f t="shared" ref="H10:I10" si="6">SUM(H11:H14)</f>
        <v>0</v>
      </c>
      <c r="I10" s="53">
        <f t="shared" si="6"/>
        <v>0</v>
      </c>
      <c r="J10" s="74" t="str">
        <f t="shared" si="3"/>
        <v xml:space="preserve"> </v>
      </c>
    </row>
    <row r="11" spans="1:14" s="2" customFormat="1" x14ac:dyDescent="0.3">
      <c r="A11" s="96" t="s">
        <v>88</v>
      </c>
      <c r="B11" s="36"/>
      <c r="C11" s="28"/>
      <c r="D11" s="72" t="str">
        <f>IFERROR(C11/(B11+C11)," ")</f>
        <v xml:space="preserve"> </v>
      </c>
      <c r="E11" s="28"/>
      <c r="F11" s="10">
        <v>1</v>
      </c>
      <c r="G11" s="98">
        <f>IFERROR(F11/(E11+F11)," ")</f>
        <v>1</v>
      </c>
      <c r="H11" s="36"/>
      <c r="I11" s="10"/>
      <c r="J11" s="72" t="str">
        <f>IFERROR(I11/(H11+I11)," ")</f>
        <v xml:space="preserve"> </v>
      </c>
    </row>
    <row r="12" spans="1:14" x14ac:dyDescent="0.3">
      <c r="A12" s="96" t="s">
        <v>59</v>
      </c>
      <c r="B12" s="36">
        <v>1</v>
      </c>
      <c r="C12" s="10">
        <v>4</v>
      </c>
      <c r="D12" s="72">
        <f t="shared" si="2"/>
        <v>0.8</v>
      </c>
      <c r="E12" s="28">
        <v>1</v>
      </c>
      <c r="F12" s="10">
        <v>1</v>
      </c>
      <c r="G12" s="98">
        <f t="shared" si="0"/>
        <v>0.5</v>
      </c>
      <c r="H12" s="36"/>
      <c r="I12" s="10"/>
      <c r="J12" s="72" t="str">
        <f t="shared" si="3"/>
        <v xml:space="preserve"> </v>
      </c>
    </row>
    <row r="13" spans="1:14" x14ac:dyDescent="0.3">
      <c r="A13" s="96" t="s">
        <v>60</v>
      </c>
      <c r="B13" s="36">
        <v>3</v>
      </c>
      <c r="C13" s="10">
        <v>1</v>
      </c>
      <c r="D13" s="72">
        <f t="shared" si="2"/>
        <v>0.25</v>
      </c>
      <c r="E13" s="28"/>
      <c r="F13" s="10">
        <v>2</v>
      </c>
      <c r="G13" s="98">
        <f t="shared" si="0"/>
        <v>1</v>
      </c>
      <c r="H13" s="36"/>
      <c r="I13" s="10"/>
      <c r="J13" s="72" t="str">
        <f t="shared" si="3"/>
        <v xml:space="preserve"> </v>
      </c>
    </row>
    <row r="14" spans="1:14" ht="15" thickBot="1" x14ac:dyDescent="0.35">
      <c r="A14" s="97" t="s">
        <v>61</v>
      </c>
      <c r="B14" s="37">
        <v>2</v>
      </c>
      <c r="C14" s="21">
        <v>4</v>
      </c>
      <c r="D14" s="73">
        <f t="shared" si="2"/>
        <v>0.66666666666666663</v>
      </c>
      <c r="E14" s="29"/>
      <c r="F14" s="21"/>
      <c r="G14" s="99" t="str">
        <f t="shared" si="0"/>
        <v xml:space="preserve"> </v>
      </c>
      <c r="H14" s="37"/>
      <c r="I14" s="21"/>
      <c r="J14" s="73" t="str">
        <f t="shared" si="3"/>
        <v xml:space="preserve"> </v>
      </c>
    </row>
    <row r="16" spans="1:14" ht="16.2" thickBot="1" x14ac:dyDescent="0.35">
      <c r="A16" s="3" t="s">
        <v>126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11"/>
      <c r="B17" s="515" t="s">
        <v>57</v>
      </c>
      <c r="C17" s="516"/>
      <c r="D17" s="516"/>
      <c r="E17" s="516"/>
      <c r="F17" s="516"/>
      <c r="G17" s="517"/>
      <c r="H17" s="515" t="s">
        <v>56</v>
      </c>
      <c r="I17" s="516"/>
      <c r="J17" s="516"/>
      <c r="K17" s="517"/>
      <c r="L17" s="515" t="s">
        <v>0</v>
      </c>
      <c r="M17" s="516"/>
      <c r="N17" s="517"/>
    </row>
    <row r="18" spans="1:14" ht="45" customHeight="1" thickBot="1" x14ac:dyDescent="0.35">
      <c r="A18" s="15"/>
      <c r="B18" s="34" t="s">
        <v>23</v>
      </c>
      <c r="C18" s="31" t="s">
        <v>47</v>
      </c>
      <c r="D18" s="78" t="s">
        <v>63</v>
      </c>
      <c r="E18" s="30" t="s">
        <v>24</v>
      </c>
      <c r="F18" s="32" t="s">
        <v>62</v>
      </c>
      <c r="G18" s="35" t="s">
        <v>31</v>
      </c>
      <c r="H18" s="279" t="s">
        <v>23</v>
      </c>
      <c r="I18" s="273" t="s">
        <v>63</v>
      </c>
      <c r="J18" s="267" t="s">
        <v>24</v>
      </c>
      <c r="K18" s="35" t="s">
        <v>31</v>
      </c>
      <c r="L18" s="279" t="s">
        <v>23</v>
      </c>
      <c r="M18" s="273" t="s">
        <v>63</v>
      </c>
      <c r="N18" s="180" t="s">
        <v>24</v>
      </c>
    </row>
    <row r="19" spans="1:14" s="2" customFormat="1" x14ac:dyDescent="0.3">
      <c r="A19" s="105" t="s">
        <v>33</v>
      </c>
      <c r="B19" s="45">
        <f>SUM(B20:B21)</f>
        <v>3</v>
      </c>
      <c r="C19" s="46">
        <f>SUM(C20:C21)</f>
        <v>0</v>
      </c>
      <c r="D19" s="79">
        <f>IFERROR((B19+C19)/(B19+C19+E19)," ")</f>
        <v>0.42857142857142855</v>
      </c>
      <c r="E19" s="46">
        <f t="shared" ref="E19:H19" si="7">SUM(E20:E21)</f>
        <v>4</v>
      </c>
      <c r="F19" s="65">
        <f t="shared" si="7"/>
        <v>3</v>
      </c>
      <c r="G19" s="47">
        <f t="shared" si="7"/>
        <v>0</v>
      </c>
      <c r="H19" s="45">
        <f t="shared" si="7"/>
        <v>0</v>
      </c>
      <c r="I19" s="288">
        <f>IFERROR((H19)/(H19+J19)," ")</f>
        <v>0</v>
      </c>
      <c r="J19" s="268">
        <f t="shared" ref="J19:L19" si="8">SUM(J20:J21)</f>
        <v>1</v>
      </c>
      <c r="K19" s="47">
        <f t="shared" si="8"/>
        <v>0</v>
      </c>
      <c r="L19" s="45">
        <f t="shared" si="8"/>
        <v>0</v>
      </c>
      <c r="M19" s="274">
        <f>IFERROR(L19/(L19+N19)," ")</f>
        <v>0</v>
      </c>
      <c r="N19" s="47">
        <f>SUM(N20:N21)</f>
        <v>1</v>
      </c>
    </row>
    <row r="20" spans="1:14" x14ac:dyDescent="0.3">
      <c r="A20" s="96" t="s">
        <v>1</v>
      </c>
      <c r="B20" s="36">
        <v>2</v>
      </c>
      <c r="C20" s="10"/>
      <c r="D20" s="80">
        <f t="shared" ref="D20:D29" si="9">IFERROR((B20+C20)/(B20+C20+E20)," ")</f>
        <v>0.5</v>
      </c>
      <c r="E20" s="10">
        <v>2</v>
      </c>
      <c r="F20" s="26">
        <v>2</v>
      </c>
      <c r="G20" s="16"/>
      <c r="H20" s="36"/>
      <c r="I20" s="280" t="str">
        <f t="shared" ref="I20:I29" si="10">IFERROR((H20)/(H20+J20)," ")</f>
        <v xml:space="preserve"> </v>
      </c>
      <c r="J20" s="269"/>
      <c r="K20" s="16"/>
      <c r="L20" s="36"/>
      <c r="M20" s="275">
        <f t="shared" ref="M20:M29" si="11">IFERROR(L20/(L20+N20)," ")</f>
        <v>0</v>
      </c>
      <c r="N20" s="16">
        <v>1</v>
      </c>
    </row>
    <row r="21" spans="1:14" ht="15" thickBot="1" x14ac:dyDescent="0.35">
      <c r="A21" s="97" t="s">
        <v>8</v>
      </c>
      <c r="B21" s="37">
        <v>1</v>
      </c>
      <c r="C21" s="21"/>
      <c r="D21" s="81">
        <f t="shared" si="9"/>
        <v>0.33333333333333331</v>
      </c>
      <c r="E21" s="21">
        <v>2</v>
      </c>
      <c r="F21" s="27">
        <v>1</v>
      </c>
      <c r="G21" s="38"/>
      <c r="H21" s="37"/>
      <c r="I21" s="286">
        <f t="shared" si="10"/>
        <v>0</v>
      </c>
      <c r="J21" s="270">
        <v>1</v>
      </c>
      <c r="K21" s="38"/>
      <c r="L21" s="37"/>
      <c r="M21" s="276" t="str">
        <f t="shared" si="11"/>
        <v xml:space="preserve"> </v>
      </c>
      <c r="N21" s="38"/>
    </row>
    <row r="22" spans="1:14" s="2" customFormat="1" x14ac:dyDescent="0.3">
      <c r="A22" s="107" t="s">
        <v>34</v>
      </c>
      <c r="B22" s="52">
        <f>SUM(B23:B24)</f>
        <v>0</v>
      </c>
      <c r="C22" s="53">
        <f>SUM(C23:C24)</f>
        <v>0</v>
      </c>
      <c r="D22" s="82">
        <f t="shared" si="9"/>
        <v>0</v>
      </c>
      <c r="E22" s="53">
        <f t="shared" ref="E22:H22" si="12">SUM(E23:E24)</f>
        <v>1</v>
      </c>
      <c r="F22" s="58">
        <f t="shared" si="12"/>
        <v>0</v>
      </c>
      <c r="G22" s="54">
        <f t="shared" si="12"/>
        <v>4</v>
      </c>
      <c r="H22" s="52">
        <f t="shared" si="12"/>
        <v>0</v>
      </c>
      <c r="I22" s="281" t="str">
        <f t="shared" si="10"/>
        <v xml:space="preserve"> </v>
      </c>
      <c r="J22" s="271">
        <f t="shared" ref="J22:L22" si="13">SUM(J23:J24)</f>
        <v>0</v>
      </c>
      <c r="K22" s="54">
        <f t="shared" si="13"/>
        <v>0</v>
      </c>
      <c r="L22" s="52">
        <f t="shared" si="13"/>
        <v>0</v>
      </c>
      <c r="M22" s="277" t="str">
        <f t="shared" si="11"/>
        <v xml:space="preserve"> </v>
      </c>
      <c r="N22" s="54">
        <f>SUM(N23:N24)</f>
        <v>0</v>
      </c>
    </row>
    <row r="23" spans="1:14" x14ac:dyDescent="0.3">
      <c r="A23" s="96" t="s">
        <v>35</v>
      </c>
      <c r="B23" s="36"/>
      <c r="C23" s="10"/>
      <c r="D23" s="80" t="str">
        <f t="shared" si="9"/>
        <v xml:space="preserve"> </v>
      </c>
      <c r="E23" s="10"/>
      <c r="F23" s="26"/>
      <c r="G23" s="16"/>
      <c r="H23" s="36"/>
      <c r="I23" s="280" t="str">
        <f t="shared" si="10"/>
        <v xml:space="preserve"> </v>
      </c>
      <c r="J23" s="269"/>
      <c r="K23" s="16"/>
      <c r="L23" s="36"/>
      <c r="M23" s="275" t="str">
        <f t="shared" si="11"/>
        <v xml:space="preserve"> </v>
      </c>
      <c r="N23" s="16"/>
    </row>
    <row r="24" spans="1:14" ht="15" thickBot="1" x14ac:dyDescent="0.35">
      <c r="A24" s="176" t="s">
        <v>36</v>
      </c>
      <c r="B24" s="40"/>
      <c r="C24" s="41"/>
      <c r="D24" s="83">
        <f t="shared" si="9"/>
        <v>0</v>
      </c>
      <c r="E24" s="41">
        <v>1</v>
      </c>
      <c r="F24" s="233"/>
      <c r="G24" s="42">
        <v>4</v>
      </c>
      <c r="H24" s="40"/>
      <c r="I24" s="282" t="str">
        <f t="shared" si="10"/>
        <v xml:space="preserve"> </v>
      </c>
      <c r="J24" s="272"/>
      <c r="K24" s="42"/>
      <c r="L24" s="40"/>
      <c r="M24" s="278" t="str">
        <f t="shared" si="11"/>
        <v xml:space="preserve"> </v>
      </c>
      <c r="N24" s="42"/>
    </row>
    <row r="25" spans="1:14" s="2" customFormat="1" x14ac:dyDescent="0.3">
      <c r="A25" s="105" t="s">
        <v>58</v>
      </c>
      <c r="B25" s="45">
        <f>SUM(B26:B29)</f>
        <v>2</v>
      </c>
      <c r="C25" s="46">
        <f>SUM(C26:C29)</f>
        <v>1</v>
      </c>
      <c r="D25" s="79">
        <f t="shared" si="9"/>
        <v>0.27272727272727271</v>
      </c>
      <c r="E25" s="46">
        <f t="shared" ref="E25:H25" si="14">SUM(E26:E29)</f>
        <v>8</v>
      </c>
      <c r="F25" s="65">
        <f>SUM(F26:F29)</f>
        <v>3</v>
      </c>
      <c r="G25" s="47">
        <f t="shared" si="14"/>
        <v>1</v>
      </c>
      <c r="H25" s="45">
        <f t="shared" si="14"/>
        <v>1</v>
      </c>
      <c r="I25" s="79">
        <f t="shared" si="10"/>
        <v>0.25</v>
      </c>
      <c r="J25" s="46">
        <f t="shared" ref="J25:L25" si="15">SUM(J26:J29)</f>
        <v>3</v>
      </c>
      <c r="K25" s="47">
        <f t="shared" si="15"/>
        <v>1</v>
      </c>
      <c r="L25" s="45">
        <f t="shared" si="15"/>
        <v>1</v>
      </c>
      <c r="M25" s="274">
        <f t="shared" si="11"/>
        <v>1</v>
      </c>
      <c r="N25" s="47">
        <f>SUM(N26:N29)</f>
        <v>0</v>
      </c>
    </row>
    <row r="26" spans="1:14" s="2" customFormat="1" x14ac:dyDescent="0.3">
      <c r="A26" s="96" t="s">
        <v>88</v>
      </c>
      <c r="B26" s="36"/>
      <c r="C26" s="28"/>
      <c r="D26" s="80" t="str">
        <f t="shared" si="9"/>
        <v xml:space="preserve"> </v>
      </c>
      <c r="E26" s="28"/>
      <c r="F26" s="266"/>
      <c r="G26" s="16"/>
      <c r="H26" s="36">
        <v>1</v>
      </c>
      <c r="I26" s="80">
        <f t="shared" si="10"/>
        <v>1</v>
      </c>
      <c r="J26" s="10"/>
      <c r="K26" s="16"/>
      <c r="L26" s="36"/>
      <c r="M26" s="283" t="str">
        <f t="shared" si="11"/>
        <v xml:space="preserve"> </v>
      </c>
      <c r="N26" s="284"/>
    </row>
    <row r="27" spans="1:14" x14ac:dyDescent="0.3">
      <c r="A27" s="96" t="s">
        <v>59</v>
      </c>
      <c r="B27" s="36">
        <v>1</v>
      </c>
      <c r="C27" s="10"/>
      <c r="D27" s="80">
        <f t="shared" si="9"/>
        <v>0.33333333333333331</v>
      </c>
      <c r="E27" s="10">
        <v>2</v>
      </c>
      <c r="F27" s="26">
        <v>2</v>
      </c>
      <c r="G27" s="16"/>
      <c r="H27" s="36"/>
      <c r="I27" s="285">
        <f t="shared" si="10"/>
        <v>0</v>
      </c>
      <c r="J27" s="269">
        <v>1</v>
      </c>
      <c r="K27" s="16">
        <v>1</v>
      </c>
      <c r="L27" s="36">
        <v>1</v>
      </c>
      <c r="M27" s="275">
        <f t="shared" si="11"/>
        <v>1</v>
      </c>
      <c r="N27" s="16"/>
    </row>
    <row r="28" spans="1:14" x14ac:dyDescent="0.3">
      <c r="A28" s="96" t="s">
        <v>60</v>
      </c>
      <c r="B28" s="36"/>
      <c r="C28" s="10">
        <v>1</v>
      </c>
      <c r="D28" s="80">
        <f t="shared" si="9"/>
        <v>0.25</v>
      </c>
      <c r="E28" s="10">
        <v>3</v>
      </c>
      <c r="F28" s="26"/>
      <c r="G28" s="16"/>
      <c r="H28" s="36"/>
      <c r="I28" s="285">
        <f t="shared" si="10"/>
        <v>0</v>
      </c>
      <c r="J28" s="269">
        <v>2</v>
      </c>
      <c r="K28" s="16"/>
      <c r="L28" s="36"/>
      <c r="M28" s="275" t="str">
        <f t="shared" si="11"/>
        <v xml:space="preserve"> </v>
      </c>
      <c r="N28" s="16"/>
    </row>
    <row r="29" spans="1:14" ht="15" thickBot="1" x14ac:dyDescent="0.35">
      <c r="A29" s="97" t="s">
        <v>61</v>
      </c>
      <c r="B29" s="37">
        <v>1</v>
      </c>
      <c r="C29" s="21"/>
      <c r="D29" s="81">
        <f t="shared" si="9"/>
        <v>0.25</v>
      </c>
      <c r="E29" s="21">
        <v>3</v>
      </c>
      <c r="F29" s="27">
        <v>1</v>
      </c>
      <c r="G29" s="38">
        <v>1</v>
      </c>
      <c r="H29" s="37"/>
      <c r="I29" s="286" t="str">
        <f t="shared" si="10"/>
        <v xml:space="preserve"> </v>
      </c>
      <c r="J29" s="270"/>
      <c r="K29" s="38"/>
      <c r="L29" s="37"/>
      <c r="M29" s="276" t="str">
        <f t="shared" si="11"/>
        <v xml:space="preserve"> </v>
      </c>
      <c r="N29" s="38"/>
    </row>
    <row r="30" spans="1:14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2" spans="1:14" ht="16.2" thickBot="1" x14ac:dyDescent="0.35">
      <c r="A32" s="3" t="s">
        <v>123</v>
      </c>
    </row>
    <row r="33" spans="1:13" x14ac:dyDescent="0.3">
      <c r="A33" s="11"/>
      <c r="B33" s="505" t="s">
        <v>57</v>
      </c>
      <c r="C33" s="506"/>
      <c r="D33" s="507"/>
      <c r="E33" s="506" t="s">
        <v>56</v>
      </c>
      <c r="F33" s="506"/>
      <c r="G33" s="507"/>
      <c r="H33" s="506" t="s">
        <v>127</v>
      </c>
      <c r="I33" s="506"/>
      <c r="J33" s="507"/>
    </row>
    <row r="34" spans="1:13" ht="15" thickBot="1" x14ac:dyDescent="0.35">
      <c r="A34" s="15"/>
      <c r="B34" s="34" t="s">
        <v>16</v>
      </c>
      <c r="C34" s="30" t="s">
        <v>15</v>
      </c>
      <c r="D34" s="70" t="s">
        <v>41</v>
      </c>
      <c r="E34" s="33" t="s">
        <v>16</v>
      </c>
      <c r="F34" s="30" t="s">
        <v>15</v>
      </c>
      <c r="G34" s="70" t="s">
        <v>41</v>
      </c>
      <c r="H34" s="33" t="s">
        <v>16</v>
      </c>
      <c r="I34" s="30" t="s">
        <v>15</v>
      </c>
      <c r="J34" s="70" t="s">
        <v>41</v>
      </c>
    </row>
    <row r="35" spans="1:13" s="2" customFormat="1" x14ac:dyDescent="0.3">
      <c r="A35" s="105" t="s">
        <v>33</v>
      </c>
      <c r="B35" s="45">
        <f>SUM(B36:B37)</f>
        <v>8</v>
      </c>
      <c r="C35" s="46">
        <f t="shared" ref="C35" si="16">SUM(C36:C37)</f>
        <v>5</v>
      </c>
      <c r="D35" s="71">
        <f>IFERROR(C35/(B35+C35)," ")</f>
        <v>0.38461538461538464</v>
      </c>
      <c r="E35" s="64">
        <f t="shared" ref="E35:F35" si="17">SUM(E36:E37)</f>
        <v>2</v>
      </c>
      <c r="F35" s="106">
        <f t="shared" si="17"/>
        <v>0</v>
      </c>
      <c r="G35" s="71">
        <f t="shared" ref="G35:G46" si="18">IFERROR(F35/(E35+F35)," ")</f>
        <v>0</v>
      </c>
      <c r="H35" s="64">
        <f t="shared" ref="H35" si="19">SUM(H36:H37)</f>
        <v>1</v>
      </c>
      <c r="I35" s="106">
        <f t="shared" ref="I35" si="20">SUM(I36:I37)</f>
        <v>0</v>
      </c>
      <c r="J35" s="71">
        <f t="shared" ref="J35:J38" si="21">IFERROR(I35/(H35+I35)," ")</f>
        <v>0</v>
      </c>
    </row>
    <row r="36" spans="1:13" x14ac:dyDescent="0.3">
      <c r="A36" s="96" t="s">
        <v>1</v>
      </c>
      <c r="B36" s="36">
        <v>2</v>
      </c>
      <c r="C36" s="10">
        <v>3</v>
      </c>
      <c r="D36" s="72">
        <f t="shared" ref="D36:D46" si="22">IFERROR(C36/(B36+C36)," ")</f>
        <v>0.6</v>
      </c>
      <c r="E36" s="28">
        <v>2</v>
      </c>
      <c r="F36" s="100"/>
      <c r="G36" s="72">
        <f t="shared" si="18"/>
        <v>0</v>
      </c>
      <c r="H36" s="28"/>
      <c r="I36" s="100"/>
      <c r="J36" s="72" t="str">
        <f t="shared" si="21"/>
        <v xml:space="preserve"> </v>
      </c>
    </row>
    <row r="37" spans="1:13" ht="15" thickBot="1" x14ac:dyDescent="0.35">
      <c r="A37" s="97" t="s">
        <v>8</v>
      </c>
      <c r="B37" s="37">
        <v>6</v>
      </c>
      <c r="C37" s="21">
        <v>2</v>
      </c>
      <c r="D37" s="73">
        <f t="shared" si="22"/>
        <v>0.25</v>
      </c>
      <c r="E37" s="29"/>
      <c r="F37" s="104"/>
      <c r="G37" s="73" t="str">
        <f t="shared" si="18"/>
        <v xml:space="preserve"> </v>
      </c>
      <c r="H37" s="29">
        <v>1</v>
      </c>
      <c r="I37" s="104"/>
      <c r="J37" s="73">
        <f t="shared" si="21"/>
        <v>0</v>
      </c>
    </row>
    <row r="38" spans="1:13" s="2" customFormat="1" x14ac:dyDescent="0.3">
      <c r="A38" s="105" t="s">
        <v>34</v>
      </c>
      <c r="B38" s="45">
        <f>SUM(B39:B40)</f>
        <v>2</v>
      </c>
      <c r="C38" s="46">
        <f t="shared" ref="C38" si="23">SUM(C39:C40)</f>
        <v>2</v>
      </c>
      <c r="D38" s="71">
        <f t="shared" si="22"/>
        <v>0.5</v>
      </c>
      <c r="E38" s="64">
        <f t="shared" ref="E38:F38" si="24">SUM(E39:E40)</f>
        <v>0</v>
      </c>
      <c r="F38" s="106">
        <f t="shared" si="24"/>
        <v>0</v>
      </c>
      <c r="G38" s="71" t="str">
        <f t="shared" si="18"/>
        <v xml:space="preserve"> </v>
      </c>
      <c r="H38" s="64">
        <f t="shared" ref="H38" si="25">SUM(H39:H40)</f>
        <v>1</v>
      </c>
      <c r="I38" s="106">
        <f t="shared" ref="I38" si="26">SUM(I39:I40)</f>
        <v>0</v>
      </c>
      <c r="J38" s="71">
        <f t="shared" si="21"/>
        <v>0</v>
      </c>
    </row>
    <row r="39" spans="1:13" s="2" customFormat="1" x14ac:dyDescent="0.3">
      <c r="A39" s="108" t="s">
        <v>35</v>
      </c>
      <c r="B39" s="36">
        <v>1</v>
      </c>
      <c r="C39" s="258"/>
      <c r="D39" s="263"/>
      <c r="E39" s="264"/>
      <c r="F39" s="265"/>
      <c r="G39" s="263"/>
      <c r="H39" s="264"/>
      <c r="I39" s="265"/>
      <c r="J39" s="263"/>
    </row>
    <row r="40" spans="1:13" ht="15" thickBot="1" x14ac:dyDescent="0.35">
      <c r="A40" s="97" t="s">
        <v>36</v>
      </c>
      <c r="B40" s="37">
        <v>1</v>
      </c>
      <c r="C40" s="21">
        <v>2</v>
      </c>
      <c r="D40" s="73">
        <f t="shared" si="22"/>
        <v>0.66666666666666663</v>
      </c>
      <c r="E40" s="29"/>
      <c r="F40" s="104"/>
      <c r="G40" s="73" t="str">
        <f t="shared" si="18"/>
        <v xml:space="preserve"> </v>
      </c>
      <c r="H40" s="29">
        <v>1</v>
      </c>
      <c r="I40" s="104"/>
      <c r="J40" s="73">
        <f t="shared" ref="J40:J41" si="27">IFERROR(I40/(H40+I40)," ")</f>
        <v>0</v>
      </c>
    </row>
    <row r="41" spans="1:13" s="2" customFormat="1" x14ac:dyDescent="0.3">
      <c r="A41" s="105" t="s">
        <v>58</v>
      </c>
      <c r="B41" s="45">
        <f>SUM(B42:B45)</f>
        <v>9</v>
      </c>
      <c r="C41" s="46">
        <f>SUM(C42:C45)</f>
        <v>7</v>
      </c>
      <c r="D41" s="71">
        <f t="shared" si="22"/>
        <v>0.4375</v>
      </c>
      <c r="E41" s="64">
        <f t="shared" ref="E41:F41" si="28">SUM(E42:E45)</f>
        <v>1</v>
      </c>
      <c r="F41" s="106">
        <f t="shared" si="28"/>
        <v>0</v>
      </c>
      <c r="G41" s="71">
        <f t="shared" si="18"/>
        <v>0</v>
      </c>
      <c r="H41" s="64">
        <f t="shared" ref="H41" si="29">SUM(H42:H45)</f>
        <v>1</v>
      </c>
      <c r="I41" s="106">
        <f t="shared" ref="I41" si="30">SUM(I42:I45)</f>
        <v>1</v>
      </c>
      <c r="J41" s="71">
        <f t="shared" si="27"/>
        <v>0.5</v>
      </c>
      <c r="K41"/>
    </row>
    <row r="42" spans="1:13" s="2" customFormat="1" x14ac:dyDescent="0.3">
      <c r="A42" s="96" t="s">
        <v>88</v>
      </c>
      <c r="B42" s="36">
        <v>1</v>
      </c>
      <c r="C42" s="28"/>
      <c r="D42" s="72">
        <f>IFERROR(C42/(B42+C42)," ")</f>
        <v>0</v>
      </c>
      <c r="E42" s="28"/>
      <c r="F42" s="10"/>
      <c r="G42" s="72" t="str">
        <f>IFERROR(F42/(E42+F42)," ")</f>
        <v xml:space="preserve"> </v>
      </c>
      <c r="H42" s="28">
        <v>1</v>
      </c>
      <c r="I42" s="10"/>
      <c r="J42" s="72">
        <f>IFERROR(I42/(H42+I42)," ")</f>
        <v>0</v>
      </c>
      <c r="K42"/>
    </row>
    <row r="43" spans="1:13" x14ac:dyDescent="0.3">
      <c r="A43" s="96" t="s">
        <v>59</v>
      </c>
      <c r="B43" s="36">
        <v>1</v>
      </c>
      <c r="C43" s="10">
        <v>3</v>
      </c>
      <c r="D43" s="72">
        <f t="shared" si="22"/>
        <v>0.75</v>
      </c>
      <c r="E43" s="28">
        <v>1</v>
      </c>
      <c r="F43" s="100"/>
      <c r="G43" s="72">
        <f t="shared" si="18"/>
        <v>0</v>
      </c>
      <c r="H43" s="28"/>
      <c r="I43" s="100"/>
      <c r="J43" s="72" t="str">
        <f t="shared" ref="J43:J45" si="31">IFERROR(I43/(H43+I43)," ")</f>
        <v xml:space="preserve"> </v>
      </c>
    </row>
    <row r="44" spans="1:13" x14ac:dyDescent="0.3">
      <c r="A44" s="96" t="s">
        <v>60</v>
      </c>
      <c r="B44" s="36">
        <v>2</v>
      </c>
      <c r="C44" s="10">
        <v>1</v>
      </c>
      <c r="D44" s="72">
        <f t="shared" si="22"/>
        <v>0.33333333333333331</v>
      </c>
      <c r="E44" s="28"/>
      <c r="F44" s="100"/>
      <c r="G44" s="72" t="str">
        <f t="shared" si="18"/>
        <v xml:space="preserve"> </v>
      </c>
      <c r="H44" s="28"/>
      <c r="I44" s="100"/>
      <c r="J44" s="72" t="str">
        <f t="shared" si="31"/>
        <v xml:space="preserve"> </v>
      </c>
    </row>
    <row r="45" spans="1:13" ht="15" thickBot="1" x14ac:dyDescent="0.35">
      <c r="A45" s="97" t="s">
        <v>61</v>
      </c>
      <c r="B45" s="37">
        <v>5</v>
      </c>
      <c r="C45" s="21">
        <v>3</v>
      </c>
      <c r="D45" s="73">
        <f t="shared" si="22"/>
        <v>0.375</v>
      </c>
      <c r="E45" s="29"/>
      <c r="F45" s="104"/>
      <c r="G45" s="73" t="str">
        <f t="shared" si="18"/>
        <v xml:space="preserve"> </v>
      </c>
      <c r="H45" s="29"/>
      <c r="I45" s="104">
        <v>1</v>
      </c>
      <c r="J45" s="73">
        <f t="shared" si="31"/>
        <v>1</v>
      </c>
    </row>
    <row r="46" spans="1:13" x14ac:dyDescent="0.3">
      <c r="A46" s="4"/>
      <c r="B46" s="4"/>
      <c r="C46" s="4"/>
      <c r="D46" s="4" t="str">
        <f t="shared" si="22"/>
        <v xml:space="preserve"> </v>
      </c>
      <c r="E46" s="4"/>
      <c r="F46" s="4"/>
      <c r="G46" s="4" t="str">
        <f t="shared" si="18"/>
        <v xml:space="preserve"> </v>
      </c>
    </row>
    <row r="47" spans="1:13" ht="16.2" thickBot="1" x14ac:dyDescent="0.35">
      <c r="A47" s="3" t="s">
        <v>124</v>
      </c>
    </row>
    <row r="48" spans="1:13" x14ac:dyDescent="0.3">
      <c r="A48" s="11"/>
      <c r="B48" s="515" t="s">
        <v>57</v>
      </c>
      <c r="C48" s="516"/>
      <c r="D48" s="516"/>
      <c r="E48" s="516"/>
      <c r="F48" s="516"/>
      <c r="G48" s="517"/>
      <c r="H48" s="515" t="s">
        <v>56</v>
      </c>
      <c r="I48" s="516"/>
      <c r="J48" s="517"/>
      <c r="K48" s="515" t="s">
        <v>0</v>
      </c>
      <c r="L48" s="516"/>
      <c r="M48" s="517"/>
    </row>
    <row r="49" spans="1:13" ht="42" thickBot="1" x14ac:dyDescent="0.35">
      <c r="A49" s="15"/>
      <c r="B49" s="34" t="s">
        <v>23</v>
      </c>
      <c r="C49" s="287" t="s">
        <v>27</v>
      </c>
      <c r="D49" s="31" t="s">
        <v>47</v>
      </c>
      <c r="E49" s="78" t="s">
        <v>63</v>
      </c>
      <c r="F49" s="30" t="s">
        <v>24</v>
      </c>
      <c r="G49" s="35" t="s">
        <v>62</v>
      </c>
      <c r="H49" s="279" t="s">
        <v>23</v>
      </c>
      <c r="I49" s="273" t="s">
        <v>63</v>
      </c>
      <c r="J49" s="35" t="s">
        <v>62</v>
      </c>
      <c r="K49" s="279" t="s">
        <v>47</v>
      </c>
      <c r="L49" s="273" t="s">
        <v>63</v>
      </c>
      <c r="M49" s="180" t="s">
        <v>24</v>
      </c>
    </row>
    <row r="50" spans="1:13" x14ac:dyDescent="0.3">
      <c r="A50" s="105" t="s">
        <v>33</v>
      </c>
      <c r="B50" s="45">
        <f>SUM(B51:B52)</f>
        <v>1</v>
      </c>
      <c r="C50" s="64">
        <f>SUM(C51:C52)</f>
        <v>0</v>
      </c>
      <c r="D50" s="46">
        <f>SUM(D51:D52)</f>
        <v>0</v>
      </c>
      <c r="E50" s="79">
        <f>IFERROR((B50+C50+D50)/(B50+C50+D50+F50)," ")</f>
        <v>0.16666666666666666</v>
      </c>
      <c r="F50" s="46">
        <f t="shared" ref="F50" si="32">SUM(F51:F52)</f>
        <v>5</v>
      </c>
      <c r="G50" s="47">
        <f t="shared" ref="G50" si="33">SUM(G51:G52)</f>
        <v>7</v>
      </c>
      <c r="H50" s="45">
        <f t="shared" ref="H50" si="34">SUM(H51:H52)</f>
        <v>2</v>
      </c>
      <c r="I50" s="288">
        <f>IFERROR((H50)/(H50)," ")</f>
        <v>1</v>
      </c>
      <c r="J50" s="47">
        <f t="shared" ref="J50" si="35">SUM(J51:J52)</f>
        <v>0</v>
      </c>
      <c r="K50" s="45">
        <f t="shared" ref="K50" si="36">SUM(K51:K52)</f>
        <v>0</v>
      </c>
      <c r="L50" s="274">
        <f>IFERROR(K50/(K50+M50)," ")</f>
        <v>0</v>
      </c>
      <c r="M50" s="47">
        <f>SUM(M51:M52)</f>
        <v>1</v>
      </c>
    </row>
    <row r="51" spans="1:13" x14ac:dyDescent="0.3">
      <c r="A51" s="96" t="s">
        <v>1</v>
      </c>
      <c r="B51" s="36"/>
      <c r="C51" s="28"/>
      <c r="D51" s="10"/>
      <c r="E51" s="80">
        <f t="shared" ref="E51:E60" si="37">IFERROR((B51+C51+D51)/(B51+C51+D51+F51)," ")</f>
        <v>0</v>
      </c>
      <c r="F51" s="10">
        <v>1</v>
      </c>
      <c r="G51" s="16">
        <v>4</v>
      </c>
      <c r="H51" s="36">
        <v>2</v>
      </c>
      <c r="I51" s="285">
        <f t="shared" ref="I51:I60" si="38">IFERROR((H51)/(H51)," ")</f>
        <v>1</v>
      </c>
      <c r="J51" s="16"/>
      <c r="K51" s="36"/>
      <c r="L51" s="275" t="str">
        <f t="shared" ref="L51:L60" si="39">IFERROR(K51/(K51+M51)," ")</f>
        <v xml:space="preserve"> </v>
      </c>
      <c r="M51" s="16"/>
    </row>
    <row r="52" spans="1:13" ht="15" thickBot="1" x14ac:dyDescent="0.35">
      <c r="A52" s="97" t="s">
        <v>8</v>
      </c>
      <c r="B52" s="37">
        <v>1</v>
      </c>
      <c r="C52" s="29"/>
      <c r="D52" s="21"/>
      <c r="E52" s="81">
        <f t="shared" si="37"/>
        <v>0.2</v>
      </c>
      <c r="F52" s="21">
        <v>4</v>
      </c>
      <c r="G52" s="38">
        <v>3</v>
      </c>
      <c r="H52" s="37"/>
      <c r="I52" s="286" t="str">
        <f t="shared" si="38"/>
        <v xml:space="preserve"> </v>
      </c>
      <c r="J52" s="38"/>
      <c r="K52" s="37"/>
      <c r="L52" s="276">
        <f t="shared" si="39"/>
        <v>0</v>
      </c>
      <c r="M52" s="38">
        <v>1</v>
      </c>
    </row>
    <row r="53" spans="1:13" x14ac:dyDescent="0.3">
      <c r="A53" s="107" t="s">
        <v>34</v>
      </c>
      <c r="B53" s="52">
        <f>SUM(B54:B55)</f>
        <v>0</v>
      </c>
      <c r="C53" s="57">
        <f>SUM(C54:C55)</f>
        <v>0</v>
      </c>
      <c r="D53" s="53">
        <f>SUM(D54:D55)</f>
        <v>0</v>
      </c>
      <c r="E53" s="82">
        <f t="shared" si="37"/>
        <v>0</v>
      </c>
      <c r="F53" s="53">
        <f t="shared" ref="F53" si="40">SUM(F54:F55)</f>
        <v>4</v>
      </c>
      <c r="G53" s="54">
        <f t="shared" ref="G53" si="41">SUM(G54:G55)</f>
        <v>0</v>
      </c>
      <c r="H53" s="52">
        <f t="shared" ref="H53" si="42">SUM(H54:H55)</f>
        <v>0</v>
      </c>
      <c r="I53" s="289" t="str">
        <f t="shared" si="38"/>
        <v xml:space="preserve"> </v>
      </c>
      <c r="J53" s="54">
        <f t="shared" ref="J53" si="43">SUM(J54:J55)</f>
        <v>0</v>
      </c>
      <c r="K53" s="52">
        <f t="shared" ref="K53" si="44">SUM(K54:K55)</f>
        <v>0</v>
      </c>
      <c r="L53" s="277">
        <f t="shared" si="39"/>
        <v>0</v>
      </c>
      <c r="M53" s="54">
        <f>SUM(M54:M55)</f>
        <v>1</v>
      </c>
    </row>
    <row r="54" spans="1:13" x14ac:dyDescent="0.3">
      <c r="A54" s="96" t="s">
        <v>35</v>
      </c>
      <c r="B54" s="36"/>
      <c r="C54" s="28"/>
      <c r="D54" s="10"/>
      <c r="E54" s="80">
        <f t="shared" si="37"/>
        <v>0</v>
      </c>
      <c r="F54" s="10">
        <v>1</v>
      </c>
      <c r="G54" s="16"/>
      <c r="H54" s="36"/>
      <c r="I54" s="285" t="str">
        <f t="shared" si="38"/>
        <v xml:space="preserve"> </v>
      </c>
      <c r="J54" s="16"/>
      <c r="K54" s="36"/>
      <c r="L54" s="275" t="str">
        <f t="shared" si="39"/>
        <v xml:space="preserve"> </v>
      </c>
      <c r="M54" s="16"/>
    </row>
    <row r="55" spans="1:13" ht="15" thickBot="1" x14ac:dyDescent="0.35">
      <c r="A55" s="176" t="s">
        <v>36</v>
      </c>
      <c r="B55" s="40"/>
      <c r="C55" s="69"/>
      <c r="D55" s="41"/>
      <c r="E55" s="83">
        <f t="shared" si="37"/>
        <v>0</v>
      </c>
      <c r="F55" s="41">
        <v>3</v>
      </c>
      <c r="G55" s="42"/>
      <c r="H55" s="40"/>
      <c r="I55" s="290" t="str">
        <f t="shared" si="38"/>
        <v xml:space="preserve"> </v>
      </c>
      <c r="J55" s="42"/>
      <c r="K55" s="40"/>
      <c r="L55" s="278">
        <f t="shared" si="39"/>
        <v>0</v>
      </c>
      <c r="M55" s="42">
        <v>1</v>
      </c>
    </row>
    <row r="56" spans="1:13" x14ac:dyDescent="0.3">
      <c r="A56" s="105" t="s">
        <v>58</v>
      </c>
      <c r="B56" s="45">
        <f>SUM(B57:B60)</f>
        <v>5</v>
      </c>
      <c r="C56" s="64">
        <f>SUM(C57:C60)</f>
        <v>2</v>
      </c>
      <c r="D56" s="46">
        <f>SUM(D57:D60)</f>
        <v>1</v>
      </c>
      <c r="E56" s="79">
        <f t="shared" si="37"/>
        <v>0.53333333333333333</v>
      </c>
      <c r="F56" s="46">
        <f t="shared" ref="F56" si="45">SUM(F57:F60)</f>
        <v>7</v>
      </c>
      <c r="G56" s="47">
        <f t="shared" ref="G56" si="46">SUM(G57:G60)</f>
        <v>1</v>
      </c>
      <c r="H56" s="45">
        <f t="shared" ref="H56" si="47">SUM(H57:H60)</f>
        <v>0</v>
      </c>
      <c r="I56" s="79" t="str">
        <f t="shared" si="38"/>
        <v xml:space="preserve"> </v>
      </c>
      <c r="J56" s="47">
        <f t="shared" ref="J56" si="48">SUM(J57:J60)</f>
        <v>1</v>
      </c>
      <c r="K56" s="45">
        <f t="shared" ref="K56" si="49">SUM(K57:K60)</f>
        <v>1</v>
      </c>
      <c r="L56" s="274">
        <f t="shared" si="39"/>
        <v>0.5</v>
      </c>
      <c r="M56" s="47">
        <f>SUM(M57:M60)</f>
        <v>1</v>
      </c>
    </row>
    <row r="57" spans="1:13" x14ac:dyDescent="0.3">
      <c r="A57" s="96" t="s">
        <v>88</v>
      </c>
      <c r="B57" s="36"/>
      <c r="C57" s="28"/>
      <c r="D57" s="28"/>
      <c r="E57" s="80">
        <f t="shared" si="37"/>
        <v>0</v>
      </c>
      <c r="F57" s="28">
        <v>1</v>
      </c>
      <c r="G57" s="16"/>
      <c r="H57" s="36"/>
      <c r="I57" s="80" t="str">
        <f t="shared" si="38"/>
        <v xml:space="preserve"> </v>
      </c>
      <c r="J57" s="16"/>
      <c r="K57" s="36">
        <v>1</v>
      </c>
      <c r="L57" s="283">
        <f t="shared" si="39"/>
        <v>1</v>
      </c>
      <c r="M57" s="284"/>
    </row>
    <row r="58" spans="1:13" x14ac:dyDescent="0.3">
      <c r="A58" s="96" t="s">
        <v>59</v>
      </c>
      <c r="B58" s="36">
        <v>1</v>
      </c>
      <c r="C58" s="28">
        <v>1</v>
      </c>
      <c r="D58" s="10"/>
      <c r="E58" s="80">
        <f t="shared" si="37"/>
        <v>0.66666666666666663</v>
      </c>
      <c r="F58" s="10">
        <v>1</v>
      </c>
      <c r="G58" s="16">
        <v>1</v>
      </c>
      <c r="H58" s="36"/>
      <c r="I58" s="285" t="str">
        <f t="shared" si="38"/>
        <v xml:space="preserve"> </v>
      </c>
      <c r="J58" s="16">
        <v>1</v>
      </c>
      <c r="K58" s="36"/>
      <c r="L58" s="275" t="str">
        <f t="shared" si="39"/>
        <v xml:space="preserve"> </v>
      </c>
      <c r="M58" s="16"/>
    </row>
    <row r="59" spans="1:13" x14ac:dyDescent="0.3">
      <c r="A59" s="96" t="s">
        <v>60</v>
      </c>
      <c r="B59" s="36"/>
      <c r="C59" s="28"/>
      <c r="D59" s="10"/>
      <c r="E59" s="80">
        <f t="shared" si="37"/>
        <v>0</v>
      </c>
      <c r="F59" s="10">
        <v>3</v>
      </c>
      <c r="G59" s="16"/>
      <c r="H59" s="36"/>
      <c r="I59" s="285" t="str">
        <f t="shared" si="38"/>
        <v xml:space="preserve"> </v>
      </c>
      <c r="J59" s="16"/>
      <c r="K59" s="36"/>
      <c r="L59" s="275" t="str">
        <f t="shared" si="39"/>
        <v xml:space="preserve"> </v>
      </c>
      <c r="M59" s="16"/>
    </row>
    <row r="60" spans="1:13" ht="15" thickBot="1" x14ac:dyDescent="0.35">
      <c r="A60" s="97" t="s">
        <v>61</v>
      </c>
      <c r="B60" s="37">
        <v>4</v>
      </c>
      <c r="C60" s="29">
        <v>1</v>
      </c>
      <c r="D60" s="21">
        <v>1</v>
      </c>
      <c r="E60" s="81">
        <f t="shared" si="37"/>
        <v>0.75</v>
      </c>
      <c r="F60" s="21">
        <v>2</v>
      </c>
      <c r="G60" s="38"/>
      <c r="H60" s="37"/>
      <c r="I60" s="286" t="str">
        <f t="shared" si="38"/>
        <v xml:space="preserve"> </v>
      </c>
      <c r="J60" s="38"/>
      <c r="K60" s="37"/>
      <c r="L60" s="276">
        <f t="shared" si="39"/>
        <v>0</v>
      </c>
      <c r="M60" s="38">
        <v>1</v>
      </c>
    </row>
    <row r="63" spans="1:13" s="204" customFormat="1" ht="16.2" thickBot="1" x14ac:dyDescent="0.35">
      <c r="A63" s="3" t="s">
        <v>172</v>
      </c>
    </row>
    <row r="64" spans="1:13" s="204" customFormat="1" x14ac:dyDescent="0.3">
      <c r="A64" s="11"/>
      <c r="B64" s="505" t="s">
        <v>57</v>
      </c>
      <c r="C64" s="506"/>
      <c r="D64" s="507"/>
      <c r="E64" s="506" t="s">
        <v>56</v>
      </c>
      <c r="F64" s="506"/>
      <c r="G64" s="507"/>
      <c r="H64" s="506" t="s">
        <v>127</v>
      </c>
      <c r="I64" s="506"/>
      <c r="J64" s="507"/>
    </row>
    <row r="65" spans="1:15" s="204" customFormat="1" ht="15" thickBot="1" x14ac:dyDescent="0.35">
      <c r="A65" s="15"/>
      <c r="B65" s="34" t="s">
        <v>16</v>
      </c>
      <c r="C65" s="30" t="s">
        <v>15</v>
      </c>
      <c r="D65" s="70" t="s">
        <v>41</v>
      </c>
      <c r="E65" s="33" t="s">
        <v>16</v>
      </c>
      <c r="F65" s="30" t="s">
        <v>15</v>
      </c>
      <c r="G65" s="70" t="s">
        <v>41</v>
      </c>
      <c r="H65" s="33" t="s">
        <v>16</v>
      </c>
      <c r="I65" s="30" t="s">
        <v>15</v>
      </c>
      <c r="J65" s="70" t="s">
        <v>41</v>
      </c>
    </row>
    <row r="66" spans="1:15" s="2" customFormat="1" x14ac:dyDescent="0.3">
      <c r="A66" s="105" t="s">
        <v>33</v>
      </c>
      <c r="B66" s="45">
        <f>SUM(B67:B68)</f>
        <v>9</v>
      </c>
      <c r="C66" s="46">
        <f t="shared" ref="C66" si="50">SUM(C67:C68)</f>
        <v>2</v>
      </c>
      <c r="D66" s="71">
        <f>IFERROR(C66/(B66+C66)," ")</f>
        <v>0.18181818181818182</v>
      </c>
      <c r="E66" s="64">
        <f t="shared" ref="E66:F66" si="51">SUM(E67:E68)</f>
        <v>1</v>
      </c>
      <c r="F66" s="106">
        <f t="shared" si="51"/>
        <v>0</v>
      </c>
      <c r="G66" s="71">
        <f t="shared" ref="G66:G72" si="52">IFERROR(F66/(E66+F66)," ")</f>
        <v>0</v>
      </c>
      <c r="H66" s="64">
        <f t="shared" ref="H66:I66" si="53">SUM(H67:H68)</f>
        <v>2</v>
      </c>
      <c r="I66" s="106">
        <f t="shared" si="53"/>
        <v>0</v>
      </c>
      <c r="J66" s="71">
        <f t="shared" ref="J66:J72" si="54">IFERROR(I66/(H66+I66)," ")</f>
        <v>0</v>
      </c>
    </row>
    <row r="67" spans="1:15" s="204" customFormat="1" x14ac:dyDescent="0.3">
      <c r="A67" s="96" t="s">
        <v>1</v>
      </c>
      <c r="B67" s="36">
        <v>2</v>
      </c>
      <c r="C67" s="10">
        <v>2</v>
      </c>
      <c r="D67" s="72">
        <f t="shared" ref="D67:D72" si="55">IFERROR(C67/(B67+C67)," ")</f>
        <v>0.5</v>
      </c>
      <c r="E67" s="28">
        <v>1</v>
      </c>
      <c r="F67" s="100">
        <v>0</v>
      </c>
      <c r="G67" s="72">
        <f t="shared" si="52"/>
        <v>0</v>
      </c>
      <c r="H67" s="28">
        <v>0</v>
      </c>
      <c r="I67" s="100">
        <v>0</v>
      </c>
      <c r="J67" s="72" t="str">
        <f t="shared" si="54"/>
        <v xml:space="preserve"> </v>
      </c>
    </row>
    <row r="68" spans="1:15" s="204" customFormat="1" ht="15" thickBot="1" x14ac:dyDescent="0.35">
      <c r="A68" s="97" t="s">
        <v>8</v>
      </c>
      <c r="B68" s="37">
        <v>7</v>
      </c>
      <c r="C68" s="21">
        <v>0</v>
      </c>
      <c r="D68" s="73">
        <f t="shared" si="55"/>
        <v>0</v>
      </c>
      <c r="E68" s="29">
        <v>0</v>
      </c>
      <c r="F68" s="104">
        <v>0</v>
      </c>
      <c r="G68" s="73" t="str">
        <f t="shared" si="52"/>
        <v xml:space="preserve"> </v>
      </c>
      <c r="H68" s="29">
        <v>2</v>
      </c>
      <c r="I68" s="104">
        <v>0</v>
      </c>
      <c r="J68" s="73">
        <f t="shared" si="54"/>
        <v>0</v>
      </c>
    </row>
    <row r="69" spans="1:15" s="2" customFormat="1" x14ac:dyDescent="0.3">
      <c r="A69" s="105" t="s">
        <v>34</v>
      </c>
      <c r="B69" s="45">
        <f>SUM(B70:B72)</f>
        <v>3</v>
      </c>
      <c r="C69" s="46">
        <f t="shared" ref="C69" si="56">SUM(C70:C72)</f>
        <v>1</v>
      </c>
      <c r="D69" s="71">
        <f t="shared" si="55"/>
        <v>0.25</v>
      </c>
      <c r="E69" s="64">
        <f t="shared" ref="E69:F69" si="57">SUM(E70:E72)</f>
        <v>1</v>
      </c>
      <c r="F69" s="106">
        <f t="shared" si="57"/>
        <v>0</v>
      </c>
      <c r="G69" s="71">
        <f t="shared" si="52"/>
        <v>0</v>
      </c>
      <c r="H69" s="64">
        <f t="shared" ref="H69:I69" si="58">SUM(H70:H72)</f>
        <v>1</v>
      </c>
      <c r="I69" s="106">
        <f t="shared" si="58"/>
        <v>0</v>
      </c>
      <c r="J69" s="71">
        <f t="shared" si="54"/>
        <v>0</v>
      </c>
    </row>
    <row r="70" spans="1:15" s="2" customFormat="1" x14ac:dyDescent="0.3">
      <c r="A70" s="108" t="s">
        <v>122</v>
      </c>
      <c r="B70" s="36">
        <v>2</v>
      </c>
      <c r="C70" s="258">
        <v>1</v>
      </c>
      <c r="D70" s="263">
        <f t="shared" si="55"/>
        <v>0.33333333333333331</v>
      </c>
      <c r="E70" s="264">
        <v>0</v>
      </c>
      <c r="F70" s="265">
        <v>0</v>
      </c>
      <c r="G70" s="263" t="str">
        <f t="shared" si="52"/>
        <v xml:space="preserve"> </v>
      </c>
      <c r="H70" s="264">
        <v>1</v>
      </c>
      <c r="I70" s="265">
        <v>0</v>
      </c>
      <c r="J70" s="263">
        <f t="shared" si="54"/>
        <v>0</v>
      </c>
    </row>
    <row r="71" spans="1:15" s="2" customFormat="1" x14ac:dyDescent="0.3">
      <c r="A71" s="176" t="s">
        <v>38</v>
      </c>
      <c r="B71" s="40">
        <v>1</v>
      </c>
      <c r="C71" s="10">
        <v>0</v>
      </c>
      <c r="D71" s="72">
        <f t="shared" si="55"/>
        <v>0</v>
      </c>
      <c r="E71" s="28">
        <v>0</v>
      </c>
      <c r="F71" s="100">
        <v>0</v>
      </c>
      <c r="G71" s="72" t="str">
        <f t="shared" si="52"/>
        <v xml:space="preserve"> </v>
      </c>
      <c r="H71" s="28">
        <v>0</v>
      </c>
      <c r="I71" s="100">
        <v>0</v>
      </c>
      <c r="J71" s="72" t="str">
        <f t="shared" si="54"/>
        <v xml:space="preserve"> </v>
      </c>
    </row>
    <row r="72" spans="1:15" s="204" customFormat="1" ht="15" thickBot="1" x14ac:dyDescent="0.35">
      <c r="A72" s="97" t="s">
        <v>35</v>
      </c>
      <c r="B72" s="37">
        <v>0</v>
      </c>
      <c r="C72" s="21">
        <v>0</v>
      </c>
      <c r="D72" s="73" t="str">
        <f t="shared" si="55"/>
        <v xml:space="preserve"> </v>
      </c>
      <c r="E72" s="29">
        <v>1</v>
      </c>
      <c r="F72" s="104">
        <v>0</v>
      </c>
      <c r="G72" s="73">
        <f t="shared" si="52"/>
        <v>0</v>
      </c>
      <c r="H72" s="29">
        <v>0</v>
      </c>
      <c r="I72" s="104">
        <v>0</v>
      </c>
      <c r="J72" s="73" t="str">
        <f t="shared" si="54"/>
        <v xml:space="preserve"> </v>
      </c>
    </row>
    <row r="73" spans="1:15" s="2" customFormat="1" x14ac:dyDescent="0.3">
      <c r="A73" s="105" t="s">
        <v>58</v>
      </c>
      <c r="B73" s="45">
        <f>SUM(B74:B77)</f>
        <v>3</v>
      </c>
      <c r="C73" s="46">
        <f>SUM(C74:C77)</f>
        <v>6</v>
      </c>
      <c r="D73" s="71">
        <f t="shared" ref="D73" si="59">IFERROR(C73/(B73+C73)," ")</f>
        <v>0.66666666666666663</v>
      </c>
      <c r="E73" s="64">
        <f t="shared" ref="E73:F73" si="60">SUM(E74:E77)</f>
        <v>1</v>
      </c>
      <c r="F73" s="106">
        <f t="shared" si="60"/>
        <v>1</v>
      </c>
      <c r="G73" s="71">
        <f t="shared" ref="G73" si="61">IFERROR(F73/(E73+F73)," ")</f>
        <v>0.5</v>
      </c>
      <c r="H73" s="64">
        <f t="shared" ref="H73:I73" si="62">SUM(H74:H77)</f>
        <v>0</v>
      </c>
      <c r="I73" s="106">
        <f t="shared" si="62"/>
        <v>0</v>
      </c>
      <c r="J73" s="71" t="str">
        <f t="shared" ref="J73" si="63">IFERROR(I73/(H73+I73)," ")</f>
        <v xml:space="preserve"> </v>
      </c>
      <c r="K73" s="204"/>
    </row>
    <row r="74" spans="1:15" s="2" customFormat="1" x14ac:dyDescent="0.3">
      <c r="A74" s="96" t="s">
        <v>88</v>
      </c>
      <c r="B74" s="36">
        <v>0</v>
      </c>
      <c r="C74" s="28">
        <v>1</v>
      </c>
      <c r="D74" s="72">
        <f>IFERROR(C74/(B74+C74)," ")</f>
        <v>1</v>
      </c>
      <c r="E74" s="28">
        <v>0</v>
      </c>
      <c r="F74" s="10">
        <v>0</v>
      </c>
      <c r="G74" s="72" t="str">
        <f>IFERROR(F74/(E74+F74)," ")</f>
        <v xml:space="preserve"> </v>
      </c>
      <c r="H74" s="28">
        <v>0</v>
      </c>
      <c r="I74" s="10">
        <v>0</v>
      </c>
      <c r="J74" s="72" t="str">
        <f>IFERROR(I74/(H74+I74)," ")</f>
        <v xml:space="preserve"> </v>
      </c>
      <c r="K74" s="204"/>
    </row>
    <row r="75" spans="1:15" s="204" customFormat="1" x14ac:dyDescent="0.3">
      <c r="A75" s="96" t="s">
        <v>59</v>
      </c>
      <c r="B75" s="36">
        <v>0</v>
      </c>
      <c r="C75" s="10">
        <v>2</v>
      </c>
      <c r="D75" s="72">
        <f t="shared" ref="D75:D78" si="64">IFERROR(C75/(B75+C75)," ")</f>
        <v>1</v>
      </c>
      <c r="E75" s="28">
        <v>0</v>
      </c>
      <c r="F75" s="100">
        <v>0</v>
      </c>
      <c r="G75" s="72" t="str">
        <f t="shared" ref="G75:G78" si="65">IFERROR(F75/(E75+F75)," ")</f>
        <v xml:space="preserve"> </v>
      </c>
      <c r="H75" s="28">
        <v>0</v>
      </c>
      <c r="I75" s="100">
        <v>0</v>
      </c>
      <c r="J75" s="72" t="str">
        <f t="shared" ref="J75:J77" si="66">IFERROR(I75/(H75+I75)," ")</f>
        <v xml:space="preserve"> </v>
      </c>
    </row>
    <row r="76" spans="1:15" s="204" customFormat="1" x14ac:dyDescent="0.3">
      <c r="A76" s="96" t="s">
        <v>60</v>
      </c>
      <c r="B76" s="36">
        <v>0</v>
      </c>
      <c r="C76" s="10">
        <v>1</v>
      </c>
      <c r="D76" s="72">
        <f t="shared" si="64"/>
        <v>1</v>
      </c>
      <c r="E76" s="28">
        <v>0</v>
      </c>
      <c r="F76" s="100">
        <v>0</v>
      </c>
      <c r="G76" s="72" t="str">
        <f t="shared" si="65"/>
        <v xml:space="preserve"> </v>
      </c>
      <c r="H76" s="28">
        <v>0</v>
      </c>
      <c r="I76" s="100">
        <v>0</v>
      </c>
      <c r="J76" s="72" t="str">
        <f t="shared" si="66"/>
        <v xml:space="preserve"> </v>
      </c>
    </row>
    <row r="77" spans="1:15" s="204" customFormat="1" ht="15" thickBot="1" x14ac:dyDescent="0.35">
      <c r="A77" s="97" t="s">
        <v>61</v>
      </c>
      <c r="B77" s="37">
        <v>3</v>
      </c>
      <c r="C77" s="21">
        <v>2</v>
      </c>
      <c r="D77" s="73">
        <f t="shared" si="64"/>
        <v>0.4</v>
      </c>
      <c r="E77" s="29">
        <v>1</v>
      </c>
      <c r="F77" s="104">
        <v>1</v>
      </c>
      <c r="G77" s="73">
        <f t="shared" si="65"/>
        <v>0.5</v>
      </c>
      <c r="H77" s="29">
        <v>0</v>
      </c>
      <c r="I77" s="104">
        <v>0</v>
      </c>
      <c r="J77" s="73" t="str">
        <f t="shared" si="66"/>
        <v xml:space="preserve"> </v>
      </c>
    </row>
    <row r="78" spans="1:15" s="204" customFormat="1" x14ac:dyDescent="0.3">
      <c r="A78" s="4"/>
      <c r="B78" s="4"/>
      <c r="C78" s="4"/>
      <c r="D78" s="4" t="str">
        <f t="shared" si="64"/>
        <v xml:space="preserve"> </v>
      </c>
      <c r="E78" s="4"/>
      <c r="F78" s="4"/>
      <c r="G78" s="4" t="str">
        <f t="shared" si="65"/>
        <v xml:space="preserve"> </v>
      </c>
    </row>
    <row r="79" spans="1:15" s="204" customFormat="1" ht="16.2" thickBot="1" x14ac:dyDescent="0.35">
      <c r="A79" s="3" t="s">
        <v>173</v>
      </c>
    </row>
    <row r="80" spans="1:15" s="204" customFormat="1" x14ac:dyDescent="0.3">
      <c r="A80" s="11"/>
      <c r="B80" s="515" t="s">
        <v>57</v>
      </c>
      <c r="C80" s="516"/>
      <c r="D80" s="516"/>
      <c r="E80" s="516"/>
      <c r="F80" s="517"/>
      <c r="G80" s="515" t="s">
        <v>56</v>
      </c>
      <c r="H80" s="516"/>
      <c r="I80" s="516"/>
      <c r="J80" s="516"/>
      <c r="K80" s="517"/>
      <c r="L80" s="515" t="s">
        <v>0</v>
      </c>
      <c r="M80" s="516"/>
      <c r="N80" s="516"/>
      <c r="O80" s="517"/>
    </row>
    <row r="81" spans="1:15" s="204" customFormat="1" ht="42" thickBot="1" x14ac:dyDescent="0.35">
      <c r="A81" s="15"/>
      <c r="B81" s="34" t="s">
        <v>23</v>
      </c>
      <c r="C81" s="31" t="s">
        <v>47</v>
      </c>
      <c r="D81" s="78" t="s">
        <v>63</v>
      </c>
      <c r="E81" s="30" t="s">
        <v>24</v>
      </c>
      <c r="F81" s="35" t="s">
        <v>62</v>
      </c>
      <c r="G81" s="279" t="s">
        <v>23</v>
      </c>
      <c r="H81" s="287" t="s">
        <v>47</v>
      </c>
      <c r="I81" s="273" t="s">
        <v>63</v>
      </c>
      <c r="J81" s="267" t="s">
        <v>24</v>
      </c>
      <c r="K81" s="35" t="s">
        <v>62</v>
      </c>
      <c r="L81" s="368" t="s">
        <v>23</v>
      </c>
      <c r="M81" s="369" t="s">
        <v>63</v>
      </c>
      <c r="N81" s="371" t="s">
        <v>24</v>
      </c>
      <c r="O81" s="370" t="s">
        <v>62</v>
      </c>
    </row>
    <row r="82" spans="1:15" s="204" customFormat="1" x14ac:dyDescent="0.3">
      <c r="A82" s="105" t="s">
        <v>33</v>
      </c>
      <c r="B82" s="45">
        <f>SUM(B83:B84)</f>
        <v>1</v>
      </c>
      <c r="C82" s="46">
        <f>SUM(C83:C84)</f>
        <v>0</v>
      </c>
      <c r="D82" s="79">
        <f>IFERROR((B82+C82)/(B82+C82+E82)," ")</f>
        <v>0.25</v>
      </c>
      <c r="E82" s="46">
        <f t="shared" ref="E82" si="67">SUM(E83:E84)</f>
        <v>3</v>
      </c>
      <c r="F82" s="47">
        <f t="shared" ref="F82:J82" si="68">SUM(F83:F84)</f>
        <v>7</v>
      </c>
      <c r="G82" s="45">
        <f t="shared" si="68"/>
        <v>0</v>
      </c>
      <c r="H82" s="64">
        <f t="shared" si="68"/>
        <v>1</v>
      </c>
      <c r="I82" s="288">
        <f>IFERROR((G82+H82)/(G82+H82+J82)," ")</f>
        <v>1</v>
      </c>
      <c r="J82" s="372">
        <f t="shared" si="68"/>
        <v>0</v>
      </c>
      <c r="K82" s="47">
        <f t="shared" ref="K82" si="69">SUM(K83:K84)</f>
        <v>0</v>
      </c>
      <c r="L82" s="45">
        <f t="shared" ref="L82" si="70">SUM(L83:L84)</f>
        <v>0</v>
      </c>
      <c r="M82" s="274">
        <f>IFERROR(L82/(L82+N82)," ")</f>
        <v>0</v>
      </c>
      <c r="N82" s="379">
        <f t="shared" ref="N82" si="71">SUM(N83:N84)</f>
        <v>1</v>
      </c>
      <c r="O82" s="47">
        <f>SUM(O83:O84)</f>
        <v>1</v>
      </c>
    </row>
    <row r="83" spans="1:15" s="204" customFormat="1" x14ac:dyDescent="0.3">
      <c r="A83" s="96" t="s">
        <v>1</v>
      </c>
      <c r="B83" s="36">
        <v>0</v>
      </c>
      <c r="C83" s="10">
        <v>0</v>
      </c>
      <c r="D83" s="80">
        <f t="shared" ref="D83:D93" si="72">IFERROR((B83+C83)/(B83+C83+E83)," ")</f>
        <v>0</v>
      </c>
      <c r="E83" s="10">
        <v>1</v>
      </c>
      <c r="F83" s="16">
        <v>3</v>
      </c>
      <c r="G83" s="36">
        <v>0</v>
      </c>
      <c r="H83" s="28">
        <v>1</v>
      </c>
      <c r="I83" s="285">
        <f t="shared" ref="I83:I93" si="73">IFERROR((G83+H83)/(G83+H83+J83)," ")</f>
        <v>1</v>
      </c>
      <c r="J83" s="373">
        <v>0</v>
      </c>
      <c r="K83" s="16">
        <v>0</v>
      </c>
      <c r="L83" s="36">
        <v>0</v>
      </c>
      <c r="M83" s="275" t="str">
        <f t="shared" ref="M83:M93" si="74">IFERROR(L83/(L83+N83)," ")</f>
        <v xml:space="preserve"> </v>
      </c>
      <c r="N83" s="380">
        <v>0</v>
      </c>
      <c r="O83" s="16">
        <v>0</v>
      </c>
    </row>
    <row r="84" spans="1:15" s="204" customFormat="1" ht="15" thickBot="1" x14ac:dyDescent="0.35">
      <c r="A84" s="97" t="s">
        <v>8</v>
      </c>
      <c r="B84" s="37">
        <v>1</v>
      </c>
      <c r="C84" s="21">
        <v>0</v>
      </c>
      <c r="D84" s="81">
        <f t="shared" si="72"/>
        <v>0.33333333333333331</v>
      </c>
      <c r="E84" s="21">
        <v>2</v>
      </c>
      <c r="F84" s="38">
        <v>4</v>
      </c>
      <c r="G84" s="37">
        <v>0</v>
      </c>
      <c r="H84" s="29">
        <v>0</v>
      </c>
      <c r="I84" s="286" t="str">
        <f t="shared" si="73"/>
        <v xml:space="preserve"> </v>
      </c>
      <c r="J84" s="374">
        <v>0</v>
      </c>
      <c r="K84" s="38">
        <v>0</v>
      </c>
      <c r="L84" s="37">
        <v>0</v>
      </c>
      <c r="M84" s="276">
        <f t="shared" si="74"/>
        <v>0</v>
      </c>
      <c r="N84" s="381">
        <v>1</v>
      </c>
      <c r="O84" s="38">
        <v>1</v>
      </c>
    </row>
    <row r="85" spans="1:15" s="204" customFormat="1" x14ac:dyDescent="0.3">
      <c r="A85" s="107" t="s">
        <v>34</v>
      </c>
      <c r="B85" s="52">
        <f>SUM(B86:B88)</f>
        <v>0</v>
      </c>
      <c r="C85" s="53">
        <f>SUM(C86:C88)</f>
        <v>0</v>
      </c>
      <c r="D85" s="82">
        <f t="shared" si="72"/>
        <v>0</v>
      </c>
      <c r="E85" s="53">
        <f t="shared" ref="E85:J85" si="75">SUM(E86:E88)</f>
        <v>4</v>
      </c>
      <c r="F85" s="54">
        <f t="shared" si="75"/>
        <v>0</v>
      </c>
      <c r="G85" s="52">
        <f t="shared" si="75"/>
        <v>0</v>
      </c>
      <c r="H85" s="57">
        <f t="shared" si="75"/>
        <v>0</v>
      </c>
      <c r="I85" s="289">
        <f t="shared" si="73"/>
        <v>0</v>
      </c>
      <c r="J85" s="375">
        <f t="shared" si="75"/>
        <v>1</v>
      </c>
      <c r="K85" s="54">
        <f t="shared" ref="K85:L85" si="76">SUM(K86:K88)</f>
        <v>0</v>
      </c>
      <c r="L85" s="52">
        <f t="shared" si="76"/>
        <v>1</v>
      </c>
      <c r="M85" s="277">
        <f t="shared" si="74"/>
        <v>1</v>
      </c>
      <c r="N85" s="382">
        <f t="shared" ref="N85" si="77">SUM(N86:N88)</f>
        <v>0</v>
      </c>
      <c r="O85" s="54">
        <f>SUM(O86:O88)</f>
        <v>0</v>
      </c>
    </row>
    <row r="86" spans="1:15" s="204" customFormat="1" x14ac:dyDescent="0.3">
      <c r="A86" s="96" t="s">
        <v>122</v>
      </c>
      <c r="B86" s="36">
        <v>0</v>
      </c>
      <c r="C86" s="10">
        <v>0</v>
      </c>
      <c r="D86" s="80">
        <f t="shared" si="72"/>
        <v>0</v>
      </c>
      <c r="E86" s="10">
        <v>3</v>
      </c>
      <c r="F86" s="16">
        <v>0</v>
      </c>
      <c r="G86" s="36">
        <v>0</v>
      </c>
      <c r="H86" s="28">
        <v>0</v>
      </c>
      <c r="I86" s="285" t="str">
        <f t="shared" si="73"/>
        <v xml:space="preserve"> </v>
      </c>
      <c r="J86" s="373">
        <v>0</v>
      </c>
      <c r="K86" s="16">
        <v>0</v>
      </c>
      <c r="L86" s="36">
        <v>1</v>
      </c>
      <c r="M86" s="275">
        <f t="shared" si="74"/>
        <v>1</v>
      </c>
      <c r="N86" s="380">
        <v>0</v>
      </c>
      <c r="O86" s="16">
        <v>0</v>
      </c>
    </row>
    <row r="87" spans="1:15" s="204" customFormat="1" x14ac:dyDescent="0.3">
      <c r="A87" s="176" t="s">
        <v>38</v>
      </c>
      <c r="B87" s="40">
        <v>0</v>
      </c>
      <c r="C87" s="41">
        <v>0</v>
      </c>
      <c r="D87" s="83">
        <f t="shared" si="72"/>
        <v>0</v>
      </c>
      <c r="E87" s="41">
        <v>1</v>
      </c>
      <c r="F87" s="42">
        <v>0</v>
      </c>
      <c r="G87" s="40">
        <v>0</v>
      </c>
      <c r="H87" s="69">
        <v>0</v>
      </c>
      <c r="I87" s="290" t="str">
        <f t="shared" si="73"/>
        <v xml:space="preserve"> </v>
      </c>
      <c r="J87" s="376">
        <v>0</v>
      </c>
      <c r="K87" s="42">
        <v>0</v>
      </c>
      <c r="L87" s="40">
        <v>0</v>
      </c>
      <c r="M87" s="278" t="str">
        <f t="shared" si="74"/>
        <v xml:space="preserve"> </v>
      </c>
      <c r="N87" s="383">
        <v>0</v>
      </c>
      <c r="O87" s="42">
        <v>0</v>
      </c>
    </row>
    <row r="88" spans="1:15" s="204" customFormat="1" ht="15" thickBot="1" x14ac:dyDescent="0.35">
      <c r="A88" s="176" t="s">
        <v>35</v>
      </c>
      <c r="B88" s="40">
        <v>0</v>
      </c>
      <c r="C88" s="41">
        <v>0</v>
      </c>
      <c r="D88" s="83" t="str">
        <f t="shared" si="72"/>
        <v xml:space="preserve"> </v>
      </c>
      <c r="E88" s="41">
        <v>0</v>
      </c>
      <c r="F88" s="42">
        <v>0</v>
      </c>
      <c r="G88" s="40">
        <v>0</v>
      </c>
      <c r="H88" s="69">
        <v>0</v>
      </c>
      <c r="I88" s="290">
        <f t="shared" si="73"/>
        <v>0</v>
      </c>
      <c r="J88" s="376">
        <v>1</v>
      </c>
      <c r="K88" s="42">
        <v>0</v>
      </c>
      <c r="L88" s="40">
        <v>0</v>
      </c>
      <c r="M88" s="278" t="str">
        <f t="shared" si="74"/>
        <v xml:space="preserve"> </v>
      </c>
      <c r="N88" s="383">
        <v>0</v>
      </c>
      <c r="O88" s="42">
        <v>0</v>
      </c>
    </row>
    <row r="89" spans="1:15" s="204" customFormat="1" x14ac:dyDescent="0.3">
      <c r="A89" s="105" t="s">
        <v>58</v>
      </c>
      <c r="B89" s="45">
        <f>SUM(B90:B93)</f>
        <v>1</v>
      </c>
      <c r="C89" s="46">
        <f>SUM(C90:C93)</f>
        <v>1</v>
      </c>
      <c r="D89" s="79">
        <f t="shared" si="72"/>
        <v>0.2857142857142857</v>
      </c>
      <c r="E89" s="46">
        <f t="shared" ref="E89:J89" si="78">SUM(E90:E93)</f>
        <v>5</v>
      </c>
      <c r="F89" s="47">
        <f t="shared" si="78"/>
        <v>2</v>
      </c>
      <c r="G89" s="45">
        <f t="shared" si="78"/>
        <v>1</v>
      </c>
      <c r="H89" s="64">
        <f t="shared" si="78"/>
        <v>0</v>
      </c>
      <c r="I89" s="79">
        <f t="shared" si="73"/>
        <v>1</v>
      </c>
      <c r="J89" s="377">
        <f t="shared" si="78"/>
        <v>0</v>
      </c>
      <c r="K89" s="47">
        <f t="shared" ref="K89:L89" si="79">SUM(K90:K93)</f>
        <v>1</v>
      </c>
      <c r="L89" s="45">
        <f t="shared" si="79"/>
        <v>0</v>
      </c>
      <c r="M89" s="274" t="str">
        <f t="shared" si="74"/>
        <v xml:space="preserve"> </v>
      </c>
      <c r="N89" s="379">
        <f t="shared" ref="N89" si="80">SUM(N90:N93)</f>
        <v>0</v>
      </c>
      <c r="O89" s="47">
        <f>SUM(O90:O93)</f>
        <v>0</v>
      </c>
    </row>
    <row r="90" spans="1:15" s="204" customFormat="1" x14ac:dyDescent="0.3">
      <c r="A90" s="96" t="s">
        <v>88</v>
      </c>
      <c r="B90" s="36">
        <v>0</v>
      </c>
      <c r="C90" s="28">
        <v>0</v>
      </c>
      <c r="D90" s="80">
        <f t="shared" si="72"/>
        <v>0</v>
      </c>
      <c r="E90" s="28">
        <v>1</v>
      </c>
      <c r="F90" s="16">
        <v>0</v>
      </c>
      <c r="G90" s="36">
        <v>0</v>
      </c>
      <c r="H90" s="28">
        <v>0</v>
      </c>
      <c r="I90" s="80" t="str">
        <f t="shared" si="73"/>
        <v xml:space="preserve"> </v>
      </c>
      <c r="J90" s="378">
        <v>0</v>
      </c>
      <c r="K90" s="16">
        <v>0</v>
      </c>
      <c r="L90" s="36">
        <v>0</v>
      </c>
      <c r="M90" s="283" t="str">
        <f t="shared" si="74"/>
        <v xml:space="preserve"> </v>
      </c>
      <c r="N90" s="380">
        <v>0</v>
      </c>
      <c r="O90" s="284">
        <v>0</v>
      </c>
    </row>
    <row r="91" spans="1:15" s="204" customFormat="1" x14ac:dyDescent="0.3">
      <c r="A91" s="96" t="s">
        <v>59</v>
      </c>
      <c r="B91" s="36">
        <v>1</v>
      </c>
      <c r="C91" s="10">
        <v>0</v>
      </c>
      <c r="D91" s="80">
        <f t="shared" si="72"/>
        <v>0.5</v>
      </c>
      <c r="E91" s="10">
        <v>1</v>
      </c>
      <c r="F91" s="16">
        <v>0</v>
      </c>
      <c r="G91" s="36">
        <v>0</v>
      </c>
      <c r="H91" s="28">
        <v>0</v>
      </c>
      <c r="I91" s="285" t="str">
        <f t="shared" si="73"/>
        <v xml:space="preserve"> </v>
      </c>
      <c r="J91" s="373">
        <v>0</v>
      </c>
      <c r="K91" s="16">
        <v>0</v>
      </c>
      <c r="L91" s="36">
        <v>0</v>
      </c>
      <c r="M91" s="275" t="str">
        <f t="shared" si="74"/>
        <v xml:space="preserve"> </v>
      </c>
      <c r="N91" s="380">
        <v>0</v>
      </c>
      <c r="O91" s="16">
        <v>0</v>
      </c>
    </row>
    <row r="92" spans="1:15" s="204" customFormat="1" x14ac:dyDescent="0.3">
      <c r="A92" s="96" t="s">
        <v>60</v>
      </c>
      <c r="B92" s="36">
        <v>0</v>
      </c>
      <c r="C92" s="10">
        <v>0</v>
      </c>
      <c r="D92" s="80">
        <f t="shared" si="72"/>
        <v>0</v>
      </c>
      <c r="E92" s="10">
        <v>1</v>
      </c>
      <c r="F92" s="16">
        <v>0</v>
      </c>
      <c r="G92" s="36">
        <v>0</v>
      </c>
      <c r="H92" s="28">
        <v>0</v>
      </c>
      <c r="I92" s="285" t="str">
        <f t="shared" si="73"/>
        <v xml:space="preserve"> </v>
      </c>
      <c r="J92" s="373">
        <v>0</v>
      </c>
      <c r="K92" s="16">
        <v>0</v>
      </c>
      <c r="L92" s="36">
        <v>0</v>
      </c>
      <c r="M92" s="275" t="str">
        <f t="shared" si="74"/>
        <v xml:space="preserve"> </v>
      </c>
      <c r="N92" s="380">
        <v>0</v>
      </c>
      <c r="O92" s="16">
        <v>0</v>
      </c>
    </row>
    <row r="93" spans="1:15" s="204" customFormat="1" ht="15" thickBot="1" x14ac:dyDescent="0.35">
      <c r="A93" s="97" t="s">
        <v>61</v>
      </c>
      <c r="B93" s="37">
        <v>0</v>
      </c>
      <c r="C93" s="21">
        <v>1</v>
      </c>
      <c r="D93" s="81">
        <f t="shared" si="72"/>
        <v>0.33333333333333331</v>
      </c>
      <c r="E93" s="21">
        <v>2</v>
      </c>
      <c r="F93" s="38">
        <v>2</v>
      </c>
      <c r="G93" s="37">
        <v>1</v>
      </c>
      <c r="H93" s="29">
        <v>0</v>
      </c>
      <c r="I93" s="286">
        <f t="shared" si="73"/>
        <v>1</v>
      </c>
      <c r="J93" s="374">
        <v>0</v>
      </c>
      <c r="K93" s="38">
        <v>1</v>
      </c>
      <c r="L93" s="37">
        <v>0</v>
      </c>
      <c r="M93" s="276" t="str">
        <f t="shared" si="74"/>
        <v xml:space="preserve"> </v>
      </c>
      <c r="N93" s="381">
        <v>0</v>
      </c>
      <c r="O93" s="38">
        <v>0</v>
      </c>
    </row>
    <row r="94" spans="1:15" s="204" customFormat="1" x14ac:dyDescent="0.3">
      <c r="O94" s="384"/>
    </row>
    <row r="95" spans="1:15" x14ac:dyDescent="0.3">
      <c r="O95" s="204"/>
    </row>
  </sheetData>
  <mergeCells count="18">
    <mergeCell ref="E33:G33"/>
    <mergeCell ref="B33:D33"/>
    <mergeCell ref="H33:J33"/>
    <mergeCell ref="G80:K80"/>
    <mergeCell ref="L80:O80"/>
    <mergeCell ref="B48:G48"/>
    <mergeCell ref="B80:F80"/>
    <mergeCell ref="B64:D64"/>
    <mergeCell ref="E64:G64"/>
    <mergeCell ref="H64:J64"/>
    <mergeCell ref="K48:M48"/>
    <mergeCell ref="H48:J48"/>
    <mergeCell ref="L17:N17"/>
    <mergeCell ref="H17:K17"/>
    <mergeCell ref="B2:D2"/>
    <mergeCell ref="E2:G2"/>
    <mergeCell ref="H2:J2"/>
    <mergeCell ref="B17:G17"/>
  </mergeCells>
  <pageMargins left="0.25" right="0.25" top="0.75" bottom="0.75" header="0.3" footer="0.3"/>
  <pageSetup scale="79"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2" manualBreakCount="2">
    <brk id="31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47" zoomScale="90" zoomScaleNormal="90" workbookViewId="0">
      <selection activeCell="H73" sqref="H73"/>
    </sheetView>
  </sheetViews>
  <sheetFormatPr defaultRowHeight="14.4" x14ac:dyDescent="0.3"/>
  <cols>
    <col min="1" max="1" width="33.77734375" customWidth="1"/>
    <col min="2" max="2" width="13.33203125" bestFit="1" customWidth="1"/>
    <col min="3" max="6" width="6.6640625" customWidth="1"/>
  </cols>
  <sheetData>
    <row r="1" spans="1:6" ht="15" thickBot="1" x14ac:dyDescent="0.35">
      <c r="A1" s="2" t="s">
        <v>86</v>
      </c>
    </row>
    <row r="2" spans="1:6" x14ac:dyDescent="0.3">
      <c r="A2" s="119"/>
      <c r="B2" s="518" t="s">
        <v>74</v>
      </c>
      <c r="C2" s="520" t="s">
        <v>15</v>
      </c>
      <c r="D2" s="521"/>
      <c r="E2" s="521"/>
      <c r="F2" s="522"/>
    </row>
    <row r="3" spans="1:6" ht="29.4" thickBot="1" x14ac:dyDescent="0.35">
      <c r="A3" s="120"/>
      <c r="B3" s="519"/>
      <c r="C3" s="127" t="s">
        <v>40</v>
      </c>
      <c r="D3" s="128" t="s">
        <v>33</v>
      </c>
      <c r="E3" s="128" t="s">
        <v>34</v>
      </c>
      <c r="F3" s="129" t="s">
        <v>75</v>
      </c>
    </row>
    <row r="4" spans="1:6" s="2" customFormat="1" x14ac:dyDescent="0.3">
      <c r="A4" s="121" t="s">
        <v>73</v>
      </c>
      <c r="B4" s="140" t="s">
        <v>174</v>
      </c>
      <c r="C4" s="123">
        <v>44</v>
      </c>
      <c r="D4" s="124">
        <v>16</v>
      </c>
      <c r="E4" s="124">
        <v>8</v>
      </c>
      <c r="F4" s="125">
        <v>20</v>
      </c>
    </row>
    <row r="5" spans="1:6" x14ac:dyDescent="0.3">
      <c r="A5" s="122" t="s">
        <v>64</v>
      </c>
      <c r="B5" s="117">
        <v>1</v>
      </c>
      <c r="C5" s="110">
        <v>0</v>
      </c>
      <c r="D5" s="109">
        <v>0</v>
      </c>
      <c r="E5" s="109">
        <v>0</v>
      </c>
      <c r="F5" s="111">
        <v>0</v>
      </c>
    </row>
    <row r="6" spans="1:6" x14ac:dyDescent="0.3">
      <c r="A6" s="122" t="s">
        <v>175</v>
      </c>
      <c r="B6" s="117">
        <v>1</v>
      </c>
      <c r="C6" s="110">
        <v>0</v>
      </c>
      <c r="D6" s="109">
        <v>0</v>
      </c>
      <c r="E6" s="109">
        <v>0</v>
      </c>
      <c r="F6" s="111">
        <v>0</v>
      </c>
    </row>
    <row r="7" spans="1:6" x14ac:dyDescent="0.3">
      <c r="A7" s="122" t="s">
        <v>65</v>
      </c>
      <c r="B7" s="117">
        <v>1</v>
      </c>
      <c r="C7" s="110">
        <v>1</v>
      </c>
      <c r="D7" s="109">
        <v>0</v>
      </c>
      <c r="E7" s="109">
        <v>0</v>
      </c>
      <c r="F7" s="111">
        <v>1</v>
      </c>
    </row>
    <row r="8" spans="1:6" x14ac:dyDescent="0.3">
      <c r="A8" s="122" t="s">
        <v>66</v>
      </c>
      <c r="B8" s="117">
        <v>1</v>
      </c>
      <c r="C8" s="110">
        <v>1</v>
      </c>
      <c r="D8" s="109">
        <v>0</v>
      </c>
      <c r="E8" s="109">
        <v>0</v>
      </c>
      <c r="F8" s="111">
        <v>1</v>
      </c>
    </row>
    <row r="9" spans="1:6" x14ac:dyDescent="0.3">
      <c r="A9" s="122" t="s">
        <v>67</v>
      </c>
      <c r="B9" s="117">
        <v>1</v>
      </c>
      <c r="C9" s="110">
        <v>0</v>
      </c>
      <c r="D9" s="109">
        <v>0</v>
      </c>
      <c r="E9" s="109">
        <v>0</v>
      </c>
      <c r="F9" s="111">
        <v>0</v>
      </c>
    </row>
    <row r="10" spans="1:6" x14ac:dyDescent="0.3">
      <c r="A10" s="122" t="s">
        <v>128</v>
      </c>
      <c r="B10" s="117">
        <v>1</v>
      </c>
      <c r="C10" s="110">
        <v>0</v>
      </c>
      <c r="D10" s="109">
        <v>0</v>
      </c>
      <c r="E10" s="109">
        <v>0</v>
      </c>
      <c r="F10" s="111">
        <v>0</v>
      </c>
    </row>
    <row r="11" spans="1:6" x14ac:dyDescent="0.3">
      <c r="A11" s="122" t="s">
        <v>129</v>
      </c>
      <c r="B11" s="117">
        <v>1</v>
      </c>
      <c r="C11" s="110">
        <v>1</v>
      </c>
      <c r="D11" s="109">
        <v>0</v>
      </c>
      <c r="E11" s="109">
        <v>0</v>
      </c>
      <c r="F11" s="111">
        <v>1</v>
      </c>
    </row>
    <row r="12" spans="1:6" x14ac:dyDescent="0.3">
      <c r="A12" s="122" t="s">
        <v>68</v>
      </c>
      <c r="B12" s="117">
        <v>1</v>
      </c>
      <c r="C12" s="110">
        <v>0</v>
      </c>
      <c r="D12" s="109">
        <v>0</v>
      </c>
      <c r="E12" s="109">
        <v>0</v>
      </c>
      <c r="F12" s="111">
        <v>0</v>
      </c>
    </row>
    <row r="13" spans="1:6" x14ac:dyDescent="0.3">
      <c r="A13" s="122" t="s">
        <v>69</v>
      </c>
      <c r="B13" s="117">
        <v>1</v>
      </c>
      <c r="C13" s="110">
        <v>1</v>
      </c>
      <c r="D13" s="109">
        <v>0</v>
      </c>
      <c r="E13" s="109">
        <v>0</v>
      </c>
      <c r="F13" s="111">
        <v>1</v>
      </c>
    </row>
    <row r="14" spans="1:6" x14ac:dyDescent="0.3">
      <c r="A14" s="122" t="s">
        <v>70</v>
      </c>
      <c r="B14" s="117">
        <v>1</v>
      </c>
      <c r="C14" s="110">
        <v>0</v>
      </c>
      <c r="D14" s="109">
        <v>0</v>
      </c>
      <c r="E14" s="109">
        <v>0</v>
      </c>
      <c r="F14" s="111">
        <v>0</v>
      </c>
    </row>
    <row r="15" spans="1:6" x14ac:dyDescent="0.3">
      <c r="A15" s="122" t="s">
        <v>0</v>
      </c>
      <c r="B15" s="117">
        <v>102</v>
      </c>
      <c r="C15" s="110">
        <v>29</v>
      </c>
      <c r="D15" s="109">
        <v>12</v>
      </c>
      <c r="E15" s="109">
        <v>6</v>
      </c>
      <c r="F15" s="111">
        <v>11</v>
      </c>
    </row>
    <row r="16" spans="1:6" x14ac:dyDescent="0.3">
      <c r="A16" s="122" t="s">
        <v>130</v>
      </c>
      <c r="B16" s="117">
        <v>11</v>
      </c>
      <c r="C16" s="110">
        <v>3</v>
      </c>
      <c r="D16" s="109">
        <v>3</v>
      </c>
      <c r="E16" s="109">
        <v>0</v>
      </c>
      <c r="F16" s="111">
        <v>0</v>
      </c>
    </row>
    <row r="17" spans="1:7" x14ac:dyDescent="0.3">
      <c r="A17" s="122" t="s">
        <v>71</v>
      </c>
      <c r="B17" s="117">
        <v>22</v>
      </c>
      <c r="C17" s="110">
        <v>6</v>
      </c>
      <c r="D17" s="109">
        <v>0</v>
      </c>
      <c r="E17" s="109">
        <v>2</v>
      </c>
      <c r="F17" s="111">
        <v>4</v>
      </c>
      <c r="G17" s="204"/>
    </row>
    <row r="18" spans="1:7" x14ac:dyDescent="0.3">
      <c r="A18" s="122" t="s">
        <v>72</v>
      </c>
      <c r="B18" s="117">
        <v>4</v>
      </c>
      <c r="C18" s="110">
        <v>0</v>
      </c>
      <c r="D18" s="109">
        <v>0</v>
      </c>
      <c r="E18" s="109">
        <v>0</v>
      </c>
      <c r="F18" s="111">
        <v>0</v>
      </c>
      <c r="G18" s="204"/>
    </row>
    <row r="19" spans="1:7" x14ac:dyDescent="0.3">
      <c r="A19" s="122" t="s">
        <v>131</v>
      </c>
      <c r="B19" s="117">
        <v>1</v>
      </c>
      <c r="C19" s="110">
        <v>0</v>
      </c>
      <c r="D19" s="109">
        <v>0</v>
      </c>
      <c r="E19" s="109">
        <v>0</v>
      </c>
      <c r="F19" s="111">
        <v>0</v>
      </c>
      <c r="G19" s="204"/>
    </row>
    <row r="20" spans="1:7" x14ac:dyDescent="0.3">
      <c r="A20" s="122" t="s">
        <v>176</v>
      </c>
      <c r="B20" s="117">
        <v>1</v>
      </c>
      <c r="C20" s="110">
        <v>1</v>
      </c>
      <c r="D20" s="109">
        <v>0</v>
      </c>
      <c r="E20" s="109">
        <v>0</v>
      </c>
      <c r="F20" s="111">
        <v>1</v>
      </c>
      <c r="G20" s="204"/>
    </row>
    <row r="21" spans="1:7" ht="15" thickBot="1" x14ac:dyDescent="0.35">
      <c r="A21" s="122" t="s">
        <v>132</v>
      </c>
      <c r="B21" s="118">
        <v>1</v>
      </c>
      <c r="C21" s="112">
        <v>1</v>
      </c>
      <c r="D21" s="113">
        <v>1</v>
      </c>
      <c r="E21" s="113">
        <v>0</v>
      </c>
      <c r="F21" s="114">
        <v>0</v>
      </c>
      <c r="G21" s="204"/>
    </row>
    <row r="22" spans="1:7" x14ac:dyDescent="0.3">
      <c r="A22" s="121" t="s">
        <v>76</v>
      </c>
      <c r="B22" s="140" t="s">
        <v>177</v>
      </c>
      <c r="C22" s="123">
        <v>44</v>
      </c>
      <c r="D22" s="124">
        <v>16</v>
      </c>
      <c r="E22" s="124">
        <v>8</v>
      </c>
      <c r="F22" s="125">
        <v>20</v>
      </c>
    </row>
    <row r="23" spans="1:7" x14ac:dyDescent="0.3">
      <c r="A23" s="122" t="s">
        <v>64</v>
      </c>
      <c r="B23" s="117">
        <v>1</v>
      </c>
      <c r="C23" s="110">
        <v>0</v>
      </c>
      <c r="D23" s="109">
        <v>0</v>
      </c>
      <c r="E23" s="109">
        <v>0</v>
      </c>
      <c r="F23" s="111">
        <v>0</v>
      </c>
    </row>
    <row r="24" spans="1:7" x14ac:dyDescent="0.3">
      <c r="A24" s="122" t="s">
        <v>175</v>
      </c>
      <c r="B24" s="117">
        <v>1</v>
      </c>
      <c r="C24" s="110">
        <v>0</v>
      </c>
      <c r="D24" s="109">
        <v>0</v>
      </c>
      <c r="E24" s="109">
        <v>0</v>
      </c>
      <c r="F24" s="111">
        <v>0</v>
      </c>
    </row>
    <row r="25" spans="1:7" x14ac:dyDescent="0.3">
      <c r="A25" s="122" t="s">
        <v>65</v>
      </c>
      <c r="B25" s="117">
        <v>1</v>
      </c>
      <c r="C25" s="110">
        <v>1</v>
      </c>
      <c r="D25" s="109">
        <v>0</v>
      </c>
      <c r="E25" s="109">
        <v>0</v>
      </c>
      <c r="F25" s="111">
        <v>1</v>
      </c>
    </row>
    <row r="26" spans="1:7" x14ac:dyDescent="0.3">
      <c r="A26" s="122" t="s">
        <v>66</v>
      </c>
      <c r="B26" s="117">
        <v>1</v>
      </c>
      <c r="C26" s="110">
        <v>1</v>
      </c>
      <c r="D26" s="109">
        <v>0</v>
      </c>
      <c r="E26" s="109">
        <v>0</v>
      </c>
      <c r="F26" s="111">
        <v>1</v>
      </c>
    </row>
    <row r="27" spans="1:7" x14ac:dyDescent="0.3">
      <c r="A27" s="122" t="s">
        <v>67</v>
      </c>
      <c r="B27" s="117">
        <v>1</v>
      </c>
      <c r="C27" s="110">
        <v>0</v>
      </c>
      <c r="D27" s="109">
        <v>0</v>
      </c>
      <c r="E27" s="109">
        <v>0</v>
      </c>
      <c r="F27" s="111">
        <v>0</v>
      </c>
    </row>
    <row r="28" spans="1:7" x14ac:dyDescent="0.3">
      <c r="A28" s="122" t="s">
        <v>128</v>
      </c>
      <c r="B28" s="117">
        <v>1</v>
      </c>
      <c r="C28" s="110">
        <v>0</v>
      </c>
      <c r="D28" s="109">
        <v>0</v>
      </c>
      <c r="E28" s="109">
        <v>0</v>
      </c>
      <c r="F28" s="111">
        <v>0</v>
      </c>
    </row>
    <row r="29" spans="1:7" x14ac:dyDescent="0.3">
      <c r="A29" s="122" t="s">
        <v>129</v>
      </c>
      <c r="B29" s="117">
        <v>1</v>
      </c>
      <c r="C29" s="110">
        <v>1</v>
      </c>
      <c r="D29" s="109">
        <v>0</v>
      </c>
      <c r="E29" s="109">
        <v>0</v>
      </c>
      <c r="F29" s="111">
        <v>1</v>
      </c>
    </row>
    <row r="30" spans="1:7" x14ac:dyDescent="0.3">
      <c r="A30" s="122" t="s">
        <v>68</v>
      </c>
      <c r="B30" s="117">
        <v>1</v>
      </c>
      <c r="C30" s="110">
        <v>0</v>
      </c>
      <c r="D30" s="109">
        <v>0</v>
      </c>
      <c r="E30" s="109">
        <v>0</v>
      </c>
      <c r="F30" s="111">
        <v>0</v>
      </c>
    </row>
    <row r="31" spans="1:7" s="204" customFormat="1" x14ac:dyDescent="0.3">
      <c r="A31" s="122" t="s">
        <v>69</v>
      </c>
      <c r="B31" s="117">
        <v>1</v>
      </c>
      <c r="C31" s="110">
        <v>1</v>
      </c>
      <c r="D31" s="109">
        <v>0</v>
      </c>
      <c r="E31" s="109">
        <v>0</v>
      </c>
      <c r="F31" s="111">
        <v>1</v>
      </c>
    </row>
    <row r="32" spans="1:7" x14ac:dyDescent="0.3">
      <c r="A32" s="122" t="s">
        <v>70</v>
      </c>
      <c r="B32" s="117">
        <v>1</v>
      </c>
      <c r="C32" s="110">
        <v>0</v>
      </c>
      <c r="D32" s="109">
        <v>0</v>
      </c>
      <c r="E32" s="109">
        <v>0</v>
      </c>
      <c r="F32" s="111">
        <v>0</v>
      </c>
    </row>
    <row r="33" spans="1:6" x14ac:dyDescent="0.3">
      <c r="A33" s="122" t="s">
        <v>0</v>
      </c>
      <c r="B33" s="117">
        <v>105</v>
      </c>
      <c r="C33" s="110">
        <v>29</v>
      </c>
      <c r="D33" s="109">
        <v>12</v>
      </c>
      <c r="E33" s="109">
        <v>6</v>
      </c>
      <c r="F33" s="111">
        <v>11</v>
      </c>
    </row>
    <row r="34" spans="1:6" x14ac:dyDescent="0.3">
      <c r="A34" s="122" t="s">
        <v>130</v>
      </c>
      <c r="B34" s="117">
        <v>11</v>
      </c>
      <c r="C34" s="110">
        <v>3</v>
      </c>
      <c r="D34" s="109">
        <v>3</v>
      </c>
      <c r="E34" s="109">
        <v>0</v>
      </c>
      <c r="F34" s="111">
        <v>0</v>
      </c>
    </row>
    <row r="35" spans="1:6" x14ac:dyDescent="0.3">
      <c r="A35" s="122" t="s">
        <v>71</v>
      </c>
      <c r="B35" s="117">
        <v>22</v>
      </c>
      <c r="C35" s="110">
        <v>6</v>
      </c>
      <c r="D35" s="109">
        <v>0</v>
      </c>
      <c r="E35" s="109">
        <v>2</v>
      </c>
      <c r="F35" s="111">
        <v>4</v>
      </c>
    </row>
    <row r="36" spans="1:6" x14ac:dyDescent="0.3">
      <c r="A36" s="122" t="s">
        <v>72</v>
      </c>
      <c r="B36" s="117">
        <v>4</v>
      </c>
      <c r="C36" s="110">
        <v>0</v>
      </c>
      <c r="D36" s="109">
        <v>0</v>
      </c>
      <c r="E36" s="109">
        <v>0</v>
      </c>
      <c r="F36" s="111">
        <v>0</v>
      </c>
    </row>
    <row r="37" spans="1:6" x14ac:dyDescent="0.3">
      <c r="A37" s="122" t="s">
        <v>131</v>
      </c>
      <c r="B37" s="117">
        <v>1</v>
      </c>
      <c r="C37" s="110">
        <v>0</v>
      </c>
      <c r="D37" s="109">
        <v>0</v>
      </c>
      <c r="E37" s="109">
        <v>0</v>
      </c>
      <c r="F37" s="111">
        <v>0</v>
      </c>
    </row>
    <row r="38" spans="1:6" x14ac:dyDescent="0.3">
      <c r="A38" s="122" t="s">
        <v>176</v>
      </c>
      <c r="B38" s="117">
        <v>1</v>
      </c>
      <c r="C38" s="110">
        <v>1</v>
      </c>
      <c r="D38" s="109">
        <v>0</v>
      </c>
      <c r="E38" s="109">
        <v>0</v>
      </c>
      <c r="F38" s="111">
        <v>1</v>
      </c>
    </row>
    <row r="39" spans="1:6" ht="15" thickBot="1" x14ac:dyDescent="0.35">
      <c r="A39" s="122" t="s">
        <v>132</v>
      </c>
      <c r="B39" s="118">
        <v>1</v>
      </c>
      <c r="C39" s="112">
        <v>1</v>
      </c>
      <c r="D39" s="113">
        <v>1</v>
      </c>
      <c r="E39" s="113">
        <v>0</v>
      </c>
      <c r="F39" s="114">
        <v>0</v>
      </c>
    </row>
    <row r="40" spans="1:6" x14ac:dyDescent="0.3">
      <c r="A40" s="121" t="s">
        <v>78</v>
      </c>
      <c r="B40" s="130">
        <v>30</v>
      </c>
      <c r="C40" s="154">
        <v>4</v>
      </c>
      <c r="D40" s="152">
        <v>4</v>
      </c>
      <c r="E40" s="135" t="s">
        <v>80</v>
      </c>
      <c r="F40" s="136" t="s">
        <v>80</v>
      </c>
    </row>
    <row r="41" spans="1:6" s="204" customFormat="1" x14ac:dyDescent="0.3">
      <c r="A41" s="122" t="s">
        <v>178</v>
      </c>
      <c r="B41" s="117">
        <v>3</v>
      </c>
      <c r="C41" s="110">
        <v>1</v>
      </c>
      <c r="D41" s="109">
        <v>1</v>
      </c>
      <c r="E41" s="109"/>
      <c r="F41" s="111"/>
    </row>
    <row r="42" spans="1:6" s="204" customFormat="1" x14ac:dyDescent="0.3">
      <c r="A42" s="122" t="s">
        <v>133</v>
      </c>
      <c r="B42" s="117">
        <v>2</v>
      </c>
      <c r="C42" s="110">
        <v>0</v>
      </c>
      <c r="D42" s="109">
        <v>0</v>
      </c>
      <c r="E42" s="109"/>
      <c r="F42" s="111"/>
    </row>
    <row r="43" spans="1:6" s="204" customFormat="1" x14ac:dyDescent="0.3">
      <c r="A43" s="122" t="s">
        <v>77</v>
      </c>
      <c r="B43" s="117">
        <v>2</v>
      </c>
      <c r="C43" s="110">
        <v>0</v>
      </c>
      <c r="D43" s="109">
        <v>0</v>
      </c>
      <c r="E43" s="109"/>
      <c r="F43" s="111"/>
    </row>
    <row r="44" spans="1:6" s="204" customFormat="1" x14ac:dyDescent="0.3">
      <c r="A44" s="122" t="s">
        <v>130</v>
      </c>
      <c r="B44" s="117">
        <v>10</v>
      </c>
      <c r="C44" s="110">
        <v>3</v>
      </c>
      <c r="D44" s="109">
        <v>3</v>
      </c>
      <c r="E44" s="109"/>
      <c r="F44" s="111"/>
    </row>
    <row r="45" spans="1:6" s="204" customFormat="1" x14ac:dyDescent="0.3">
      <c r="A45" s="122" t="s">
        <v>71</v>
      </c>
      <c r="B45" s="117">
        <v>9</v>
      </c>
      <c r="C45" s="110">
        <v>0</v>
      </c>
      <c r="D45" s="109">
        <v>0</v>
      </c>
      <c r="E45" s="109"/>
      <c r="F45" s="111"/>
    </row>
    <row r="46" spans="1:6" ht="15" thickBot="1" x14ac:dyDescent="0.35">
      <c r="A46" s="122" t="s">
        <v>72</v>
      </c>
      <c r="B46" s="116">
        <v>4</v>
      </c>
      <c r="C46" s="103">
        <v>0</v>
      </c>
      <c r="D46" s="126">
        <v>0</v>
      </c>
      <c r="E46" s="126"/>
      <c r="F46" s="134"/>
    </row>
    <row r="47" spans="1:6" x14ac:dyDescent="0.3">
      <c r="A47" s="121" t="s">
        <v>79</v>
      </c>
      <c r="B47" s="130">
        <v>8</v>
      </c>
      <c r="C47" s="131">
        <v>3</v>
      </c>
      <c r="D47" s="135" t="s">
        <v>80</v>
      </c>
      <c r="E47" s="132">
        <v>3</v>
      </c>
      <c r="F47" s="136" t="s">
        <v>80</v>
      </c>
    </row>
    <row r="48" spans="1:6" x14ac:dyDescent="0.3">
      <c r="A48" s="122" t="s">
        <v>178</v>
      </c>
      <c r="B48" s="115">
        <v>1</v>
      </c>
      <c r="C48" s="102">
        <v>0</v>
      </c>
      <c r="D48" s="101"/>
      <c r="E48" s="101">
        <v>0</v>
      </c>
      <c r="F48" s="133"/>
    </row>
    <row r="49" spans="1:7" s="204" customFormat="1" x14ac:dyDescent="0.3">
      <c r="A49" s="122" t="s">
        <v>133</v>
      </c>
      <c r="B49" s="385">
        <v>1</v>
      </c>
      <c r="C49" s="386">
        <v>0</v>
      </c>
      <c r="D49" s="387"/>
      <c r="E49" s="387">
        <v>0</v>
      </c>
      <c r="F49" s="388"/>
    </row>
    <row r="50" spans="1:7" s="204" customFormat="1" x14ac:dyDescent="0.3">
      <c r="A50" s="122" t="s">
        <v>77</v>
      </c>
      <c r="B50" s="385">
        <v>2</v>
      </c>
      <c r="C50" s="386">
        <v>1</v>
      </c>
      <c r="D50" s="387"/>
      <c r="E50" s="387">
        <v>1</v>
      </c>
      <c r="F50" s="388"/>
    </row>
    <row r="51" spans="1:7" s="204" customFormat="1" x14ac:dyDescent="0.3">
      <c r="A51" s="122" t="s">
        <v>130</v>
      </c>
      <c r="B51" s="385">
        <v>1</v>
      </c>
      <c r="C51" s="386">
        <v>0</v>
      </c>
      <c r="D51" s="387"/>
      <c r="E51" s="387">
        <v>0</v>
      </c>
      <c r="F51" s="388"/>
    </row>
    <row r="52" spans="1:7" ht="15" thickBot="1" x14ac:dyDescent="0.35">
      <c r="A52" s="122" t="s">
        <v>71</v>
      </c>
      <c r="B52" s="116">
        <v>3</v>
      </c>
      <c r="C52" s="103">
        <v>2</v>
      </c>
      <c r="D52" s="126"/>
      <c r="E52" s="126">
        <v>2</v>
      </c>
      <c r="F52" s="134"/>
      <c r="G52" s="137"/>
    </row>
    <row r="53" spans="1:7" x14ac:dyDescent="0.3">
      <c r="A53" s="121" t="s">
        <v>83</v>
      </c>
      <c r="B53" s="144" t="s">
        <v>179</v>
      </c>
      <c r="C53" s="141">
        <v>3</v>
      </c>
      <c r="D53" s="132">
        <v>0</v>
      </c>
      <c r="E53" s="132">
        <v>0</v>
      </c>
      <c r="F53" s="138">
        <v>3</v>
      </c>
      <c r="G53" s="137"/>
    </row>
    <row r="54" spans="1:7" s="137" customFormat="1" x14ac:dyDescent="0.3">
      <c r="A54" s="122" t="s">
        <v>66</v>
      </c>
      <c r="B54" s="115">
        <v>1</v>
      </c>
      <c r="C54" s="142">
        <v>1</v>
      </c>
      <c r="D54" s="101">
        <v>0</v>
      </c>
      <c r="E54" s="101">
        <v>0</v>
      </c>
      <c r="F54" s="111">
        <v>1</v>
      </c>
    </row>
    <row r="55" spans="1:7" s="204" customFormat="1" x14ac:dyDescent="0.3">
      <c r="A55" s="122" t="s">
        <v>67</v>
      </c>
      <c r="B55" s="115">
        <v>1</v>
      </c>
      <c r="C55" s="142">
        <v>0</v>
      </c>
      <c r="D55" s="101">
        <v>0</v>
      </c>
      <c r="E55" s="101">
        <v>0</v>
      </c>
      <c r="F55" s="111">
        <v>0</v>
      </c>
    </row>
    <row r="56" spans="1:7" s="204" customFormat="1" x14ac:dyDescent="0.3">
      <c r="A56" s="122" t="s">
        <v>84</v>
      </c>
      <c r="B56" s="115">
        <v>1</v>
      </c>
      <c r="C56" s="142">
        <v>0</v>
      </c>
      <c r="D56" s="101">
        <v>0</v>
      </c>
      <c r="E56" s="101">
        <v>0</v>
      </c>
      <c r="F56" s="111">
        <v>0</v>
      </c>
    </row>
    <row r="57" spans="1:7" s="204" customFormat="1" x14ac:dyDescent="0.3">
      <c r="A57" s="122" t="s">
        <v>128</v>
      </c>
      <c r="B57" s="115">
        <v>1</v>
      </c>
      <c r="C57" s="142">
        <v>0</v>
      </c>
      <c r="D57" s="101">
        <v>0</v>
      </c>
      <c r="E57" s="101">
        <v>0</v>
      </c>
      <c r="F57" s="111">
        <v>0</v>
      </c>
    </row>
    <row r="58" spans="1:7" s="204" customFormat="1" x14ac:dyDescent="0.3">
      <c r="A58" s="122" t="s">
        <v>129</v>
      </c>
      <c r="B58" s="115">
        <v>1</v>
      </c>
      <c r="C58" s="142">
        <v>1</v>
      </c>
      <c r="D58" s="101">
        <v>0</v>
      </c>
      <c r="E58" s="101">
        <v>0</v>
      </c>
      <c r="F58" s="111">
        <v>1</v>
      </c>
    </row>
    <row r="59" spans="1:7" s="204" customFormat="1" x14ac:dyDescent="0.3">
      <c r="A59" s="122" t="s">
        <v>68</v>
      </c>
      <c r="B59" s="115">
        <v>1</v>
      </c>
      <c r="C59" s="142">
        <v>0</v>
      </c>
      <c r="D59" s="101">
        <v>0</v>
      </c>
      <c r="E59" s="101">
        <v>0</v>
      </c>
      <c r="F59" s="111">
        <v>0</v>
      </c>
    </row>
    <row r="60" spans="1:7" s="137" customFormat="1" ht="15" thickBot="1" x14ac:dyDescent="0.35">
      <c r="A60" s="122" t="s">
        <v>69</v>
      </c>
      <c r="B60" s="116">
        <v>1</v>
      </c>
      <c r="C60" s="143">
        <v>1</v>
      </c>
      <c r="D60" s="126">
        <v>0</v>
      </c>
      <c r="E60" s="126">
        <v>0</v>
      </c>
      <c r="F60" s="114">
        <v>1</v>
      </c>
      <c r="G60"/>
    </row>
    <row r="61" spans="1:7" s="137" customFormat="1" x14ac:dyDescent="0.3">
      <c r="A61" s="121" t="s">
        <v>81</v>
      </c>
      <c r="B61" s="144" t="s">
        <v>181</v>
      </c>
      <c r="C61" s="141">
        <v>3</v>
      </c>
      <c r="D61" s="132">
        <v>0</v>
      </c>
      <c r="E61" s="132">
        <v>0</v>
      </c>
      <c r="F61" s="138">
        <v>3</v>
      </c>
      <c r="G61"/>
    </row>
    <row r="62" spans="1:7" x14ac:dyDescent="0.3">
      <c r="A62" s="122" t="s">
        <v>64</v>
      </c>
      <c r="B62" s="115">
        <v>1</v>
      </c>
      <c r="C62" s="142">
        <v>0</v>
      </c>
      <c r="D62" s="101">
        <v>0</v>
      </c>
      <c r="E62" s="101">
        <v>0</v>
      </c>
      <c r="F62" s="111">
        <v>0</v>
      </c>
    </row>
    <row r="63" spans="1:7" x14ac:dyDescent="0.3">
      <c r="A63" s="122" t="s">
        <v>175</v>
      </c>
      <c r="B63" s="115">
        <v>1</v>
      </c>
      <c r="C63" s="142">
        <v>0</v>
      </c>
      <c r="D63" s="101">
        <v>0</v>
      </c>
      <c r="E63" s="101">
        <v>0</v>
      </c>
      <c r="F63" s="111">
        <v>0</v>
      </c>
    </row>
    <row r="64" spans="1:7" x14ac:dyDescent="0.3">
      <c r="A64" s="122" t="s">
        <v>134</v>
      </c>
      <c r="B64" s="115">
        <v>2</v>
      </c>
      <c r="C64" s="142">
        <v>2</v>
      </c>
      <c r="D64" s="101">
        <v>0</v>
      </c>
      <c r="E64" s="101">
        <v>0</v>
      </c>
      <c r="F64" s="111">
        <v>2</v>
      </c>
    </row>
    <row r="65" spans="1:6" x14ac:dyDescent="0.3">
      <c r="A65" s="122" t="s">
        <v>180</v>
      </c>
      <c r="B65" s="115">
        <v>1</v>
      </c>
      <c r="C65" s="142">
        <v>1</v>
      </c>
      <c r="D65" s="101">
        <v>0</v>
      </c>
      <c r="E65" s="101">
        <v>0</v>
      </c>
      <c r="F65" s="111">
        <v>1</v>
      </c>
    </row>
    <row r="66" spans="1:6" ht="15" thickBot="1" x14ac:dyDescent="0.35">
      <c r="A66" s="139" t="s">
        <v>82</v>
      </c>
      <c r="B66" s="116">
        <v>1</v>
      </c>
      <c r="C66" s="143">
        <v>0</v>
      </c>
      <c r="D66" s="126">
        <v>0</v>
      </c>
      <c r="E66" s="126">
        <v>0</v>
      </c>
      <c r="F66" s="114">
        <v>0</v>
      </c>
    </row>
    <row r="67" spans="1:6" ht="28.8" x14ac:dyDescent="0.3">
      <c r="A67" s="145" t="s">
        <v>85</v>
      </c>
      <c r="B67" s="144" t="s">
        <v>183</v>
      </c>
      <c r="C67" s="141">
        <v>4</v>
      </c>
      <c r="D67" s="132">
        <v>1</v>
      </c>
      <c r="E67" s="132">
        <v>0</v>
      </c>
      <c r="F67" s="138">
        <v>3</v>
      </c>
    </row>
    <row r="68" spans="1:6" x14ac:dyDescent="0.3">
      <c r="A68" s="122" t="s">
        <v>65</v>
      </c>
      <c r="B68" s="115">
        <v>1</v>
      </c>
      <c r="C68" s="109">
        <v>1</v>
      </c>
      <c r="D68" s="109">
        <v>0</v>
      </c>
      <c r="E68" s="109">
        <v>0</v>
      </c>
      <c r="F68" s="111">
        <v>1</v>
      </c>
    </row>
    <row r="69" spans="1:6" x14ac:dyDescent="0.3">
      <c r="A69" s="122" t="s">
        <v>131</v>
      </c>
      <c r="B69" s="115">
        <v>1</v>
      </c>
      <c r="C69" s="109">
        <v>0</v>
      </c>
      <c r="D69" s="109">
        <v>0</v>
      </c>
      <c r="E69" s="109">
        <v>0</v>
      </c>
      <c r="F69" s="111">
        <v>0</v>
      </c>
    </row>
    <row r="70" spans="1:6" x14ac:dyDescent="0.3">
      <c r="A70" s="122" t="s">
        <v>176</v>
      </c>
      <c r="B70" s="115">
        <v>1</v>
      </c>
      <c r="C70" s="109">
        <v>1</v>
      </c>
      <c r="D70" s="109">
        <v>0</v>
      </c>
      <c r="E70" s="109">
        <v>0</v>
      </c>
      <c r="F70" s="111">
        <v>1</v>
      </c>
    </row>
    <row r="71" spans="1:6" x14ac:dyDescent="0.3">
      <c r="A71" s="122" t="s">
        <v>135</v>
      </c>
      <c r="B71" s="115">
        <v>1</v>
      </c>
      <c r="C71" s="109">
        <v>0</v>
      </c>
      <c r="D71" s="109">
        <v>0</v>
      </c>
      <c r="E71" s="109">
        <v>0</v>
      </c>
      <c r="F71" s="111">
        <v>0</v>
      </c>
    </row>
    <row r="72" spans="1:6" x14ac:dyDescent="0.3">
      <c r="A72" s="122" t="s">
        <v>182</v>
      </c>
      <c r="B72" s="115">
        <v>1</v>
      </c>
      <c r="C72" s="109">
        <v>0</v>
      </c>
      <c r="D72" s="109">
        <v>0</v>
      </c>
      <c r="E72" s="109">
        <v>0</v>
      </c>
      <c r="F72" s="111">
        <v>0</v>
      </c>
    </row>
    <row r="73" spans="1:6" x14ac:dyDescent="0.3">
      <c r="A73" s="122" t="s">
        <v>132</v>
      </c>
      <c r="B73" s="115">
        <v>1</v>
      </c>
      <c r="C73" s="109">
        <v>1</v>
      </c>
      <c r="D73" s="109">
        <v>1</v>
      </c>
      <c r="E73" s="109">
        <v>0</v>
      </c>
      <c r="F73" s="111">
        <v>0</v>
      </c>
    </row>
    <row r="74" spans="1:6" s="204" customFormat="1" x14ac:dyDescent="0.3">
      <c r="A74" s="122" t="s">
        <v>136</v>
      </c>
      <c r="B74" s="115">
        <v>1</v>
      </c>
      <c r="C74" s="109">
        <v>1</v>
      </c>
      <c r="D74" s="109">
        <v>0</v>
      </c>
      <c r="E74" s="109">
        <v>0</v>
      </c>
      <c r="F74" s="111">
        <v>1</v>
      </c>
    </row>
    <row r="75" spans="1:6" ht="15" thickBot="1" x14ac:dyDescent="0.35">
      <c r="A75" s="174" t="s">
        <v>137</v>
      </c>
      <c r="B75" s="116">
        <v>1</v>
      </c>
      <c r="C75" s="113">
        <v>0</v>
      </c>
      <c r="D75" s="113">
        <v>0</v>
      </c>
      <c r="E75" s="113">
        <v>0</v>
      </c>
      <c r="F75" s="114">
        <v>0</v>
      </c>
    </row>
    <row r="76" spans="1:6" x14ac:dyDescent="0.3">
      <c r="A76" s="204"/>
      <c r="B76" s="204"/>
      <c r="C76" s="204"/>
      <c r="D76" s="204"/>
      <c r="E76" s="204"/>
    </row>
  </sheetData>
  <mergeCells count="2">
    <mergeCell ref="B2:B3"/>
    <mergeCell ref="C2:F2"/>
  </mergeCells>
  <pageMargins left="0.25" right="0.25" top="0.75" bottom="0.75" header="0.3" footer="0.3"/>
  <pageSetup scale="75" orientation="portrait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90" zoomScaleNormal="90" workbookViewId="0">
      <pane ySplit="3" topLeftCell="A4" activePane="bottomLeft" state="frozen"/>
      <selection pane="bottomLeft" activeCell="AB16" sqref="AB16"/>
    </sheetView>
  </sheetViews>
  <sheetFormatPr defaultRowHeight="14.4" x14ac:dyDescent="0.3"/>
  <cols>
    <col min="1" max="1" width="33.5546875" customWidth="1"/>
    <col min="2" max="2" width="13.33203125" bestFit="1" customWidth="1"/>
    <col min="3" max="26" width="5.6640625" customWidth="1"/>
  </cols>
  <sheetData>
    <row r="1" spans="1:26" ht="15" thickBot="1" x14ac:dyDescent="0.35">
      <c r="A1" s="2" t="s">
        <v>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x14ac:dyDescent="0.3">
      <c r="A2" s="119"/>
      <c r="B2" s="523" t="s">
        <v>74</v>
      </c>
      <c r="C2" s="520" t="s">
        <v>23</v>
      </c>
      <c r="D2" s="521"/>
      <c r="E2" s="521"/>
      <c r="F2" s="522"/>
      <c r="G2" s="520" t="s">
        <v>27</v>
      </c>
      <c r="H2" s="521"/>
      <c r="I2" s="521"/>
      <c r="J2" s="522"/>
      <c r="K2" s="520" t="s">
        <v>28</v>
      </c>
      <c r="L2" s="521"/>
      <c r="M2" s="521"/>
      <c r="N2" s="522"/>
      <c r="O2" s="520" t="s">
        <v>29</v>
      </c>
      <c r="P2" s="521"/>
      <c r="Q2" s="521"/>
      <c r="R2" s="522"/>
      <c r="S2" s="520" t="s">
        <v>24</v>
      </c>
      <c r="T2" s="521"/>
      <c r="U2" s="521"/>
      <c r="V2" s="522"/>
      <c r="W2" s="520" t="s">
        <v>30</v>
      </c>
      <c r="X2" s="521"/>
      <c r="Y2" s="521"/>
      <c r="Z2" s="522"/>
    </row>
    <row r="3" spans="1:26" ht="29.4" thickBot="1" x14ac:dyDescent="0.35">
      <c r="A3" s="120"/>
      <c r="B3" s="524"/>
      <c r="C3" s="149" t="s">
        <v>40</v>
      </c>
      <c r="D3" s="150" t="s">
        <v>33</v>
      </c>
      <c r="E3" s="150" t="s">
        <v>34</v>
      </c>
      <c r="F3" s="151" t="s">
        <v>75</v>
      </c>
      <c r="G3" s="149" t="s">
        <v>40</v>
      </c>
      <c r="H3" s="150" t="s">
        <v>33</v>
      </c>
      <c r="I3" s="150" t="s">
        <v>34</v>
      </c>
      <c r="J3" s="151" t="s">
        <v>75</v>
      </c>
      <c r="K3" s="149" t="s">
        <v>40</v>
      </c>
      <c r="L3" s="150" t="s">
        <v>33</v>
      </c>
      <c r="M3" s="150" t="s">
        <v>34</v>
      </c>
      <c r="N3" s="151" t="s">
        <v>75</v>
      </c>
      <c r="O3" s="149" t="s">
        <v>40</v>
      </c>
      <c r="P3" s="150" t="s">
        <v>33</v>
      </c>
      <c r="Q3" s="150" t="s">
        <v>34</v>
      </c>
      <c r="R3" s="151" t="s">
        <v>75</v>
      </c>
      <c r="S3" s="149" t="s">
        <v>40</v>
      </c>
      <c r="T3" s="150" t="s">
        <v>33</v>
      </c>
      <c r="U3" s="150" t="s">
        <v>34</v>
      </c>
      <c r="V3" s="151" t="s">
        <v>75</v>
      </c>
      <c r="W3" s="149" t="s">
        <v>40</v>
      </c>
      <c r="X3" s="150" t="s">
        <v>33</v>
      </c>
      <c r="Y3" s="150" t="s">
        <v>34</v>
      </c>
      <c r="Z3" s="151" t="s">
        <v>75</v>
      </c>
    </row>
    <row r="4" spans="1:26" x14ac:dyDescent="0.3">
      <c r="A4" s="121" t="s">
        <v>73</v>
      </c>
      <c r="B4" s="146" t="s">
        <v>174</v>
      </c>
      <c r="C4" s="154">
        <v>41</v>
      </c>
      <c r="D4" s="152">
        <v>28</v>
      </c>
      <c r="E4" s="152">
        <v>4</v>
      </c>
      <c r="F4" s="153">
        <v>9</v>
      </c>
      <c r="G4" s="154">
        <v>2</v>
      </c>
      <c r="H4" s="152">
        <v>2</v>
      </c>
      <c r="I4" s="152">
        <v>0</v>
      </c>
      <c r="J4" s="153">
        <v>0</v>
      </c>
      <c r="K4" s="154">
        <v>3</v>
      </c>
      <c r="L4" s="152">
        <v>2</v>
      </c>
      <c r="M4" s="152">
        <v>1</v>
      </c>
      <c r="N4" s="153">
        <v>0</v>
      </c>
      <c r="O4" s="154">
        <v>1</v>
      </c>
      <c r="P4" s="152">
        <v>1</v>
      </c>
      <c r="Q4" s="152">
        <v>0</v>
      </c>
      <c r="R4" s="153">
        <v>0</v>
      </c>
      <c r="S4" s="154">
        <v>104</v>
      </c>
      <c r="T4" s="152">
        <v>56</v>
      </c>
      <c r="U4" s="152">
        <v>13</v>
      </c>
      <c r="V4" s="153">
        <v>35</v>
      </c>
      <c r="W4" s="154">
        <v>1</v>
      </c>
      <c r="X4" s="152">
        <v>1</v>
      </c>
      <c r="Y4" s="152">
        <v>0</v>
      </c>
      <c r="Z4" s="153">
        <v>0</v>
      </c>
    </row>
    <row r="5" spans="1:26" x14ac:dyDescent="0.3">
      <c r="A5" s="122" t="s">
        <v>64</v>
      </c>
      <c r="B5" s="147">
        <v>1</v>
      </c>
      <c r="C5" s="155">
        <v>0</v>
      </c>
      <c r="D5" s="156">
        <v>0</v>
      </c>
      <c r="E5" s="156">
        <v>0</v>
      </c>
      <c r="F5" s="157">
        <v>0</v>
      </c>
      <c r="G5" s="155">
        <v>0</v>
      </c>
      <c r="H5" s="156">
        <v>0</v>
      </c>
      <c r="I5" s="156">
        <v>0</v>
      </c>
      <c r="J5" s="157">
        <v>0</v>
      </c>
      <c r="K5" s="155">
        <v>0</v>
      </c>
      <c r="L5" s="156">
        <v>0</v>
      </c>
      <c r="M5" s="156">
        <v>0</v>
      </c>
      <c r="N5" s="157">
        <v>0</v>
      </c>
      <c r="O5" s="155">
        <v>0</v>
      </c>
      <c r="P5" s="156">
        <v>0</v>
      </c>
      <c r="Q5" s="156">
        <v>0</v>
      </c>
      <c r="R5" s="157">
        <v>0</v>
      </c>
      <c r="S5" s="155">
        <v>1</v>
      </c>
      <c r="T5" s="156">
        <v>1</v>
      </c>
      <c r="U5" s="156">
        <v>0</v>
      </c>
      <c r="V5" s="157">
        <v>0</v>
      </c>
      <c r="W5" s="155">
        <v>0</v>
      </c>
      <c r="X5" s="156">
        <v>0</v>
      </c>
      <c r="Y5" s="156">
        <v>0</v>
      </c>
      <c r="Z5" s="157">
        <v>0</v>
      </c>
    </row>
    <row r="6" spans="1:26" x14ac:dyDescent="0.3">
      <c r="A6" s="122" t="s">
        <v>175</v>
      </c>
      <c r="B6" s="147">
        <v>1</v>
      </c>
      <c r="C6" s="155">
        <v>0</v>
      </c>
      <c r="D6" s="156">
        <v>0</v>
      </c>
      <c r="E6" s="156">
        <v>0</v>
      </c>
      <c r="F6" s="157">
        <v>0</v>
      </c>
      <c r="G6" s="155">
        <v>0</v>
      </c>
      <c r="H6" s="156">
        <v>0</v>
      </c>
      <c r="I6" s="156">
        <v>0</v>
      </c>
      <c r="J6" s="157">
        <v>0</v>
      </c>
      <c r="K6" s="155">
        <v>0</v>
      </c>
      <c r="L6" s="156">
        <v>0</v>
      </c>
      <c r="M6" s="156">
        <v>0</v>
      </c>
      <c r="N6" s="157">
        <v>0</v>
      </c>
      <c r="O6" s="155">
        <v>0</v>
      </c>
      <c r="P6" s="156">
        <v>0</v>
      </c>
      <c r="Q6" s="156">
        <v>0</v>
      </c>
      <c r="R6" s="157">
        <v>0</v>
      </c>
      <c r="S6" s="155">
        <v>1</v>
      </c>
      <c r="T6" s="156">
        <v>1</v>
      </c>
      <c r="U6" s="156">
        <v>0</v>
      </c>
      <c r="V6" s="157">
        <v>0</v>
      </c>
      <c r="W6" s="155">
        <v>0</v>
      </c>
      <c r="X6" s="156">
        <v>0</v>
      </c>
      <c r="Y6" s="156">
        <v>0</v>
      </c>
      <c r="Z6" s="157">
        <v>0</v>
      </c>
    </row>
    <row r="7" spans="1:26" x14ac:dyDescent="0.3">
      <c r="A7" s="122" t="s">
        <v>65</v>
      </c>
      <c r="B7" s="147">
        <v>1</v>
      </c>
      <c r="C7" s="155">
        <v>0</v>
      </c>
      <c r="D7" s="156">
        <v>0</v>
      </c>
      <c r="E7" s="156">
        <v>0</v>
      </c>
      <c r="F7" s="157">
        <v>0</v>
      </c>
      <c r="G7" s="155">
        <v>0</v>
      </c>
      <c r="H7" s="156">
        <v>0</v>
      </c>
      <c r="I7" s="156">
        <v>0</v>
      </c>
      <c r="J7" s="157">
        <v>0</v>
      </c>
      <c r="K7" s="155">
        <v>0</v>
      </c>
      <c r="L7" s="156">
        <v>0</v>
      </c>
      <c r="M7" s="156">
        <v>0</v>
      </c>
      <c r="N7" s="157">
        <v>0</v>
      </c>
      <c r="O7" s="155">
        <v>0</v>
      </c>
      <c r="P7" s="156">
        <v>0</v>
      </c>
      <c r="Q7" s="156">
        <v>0</v>
      </c>
      <c r="R7" s="157">
        <v>0</v>
      </c>
      <c r="S7" s="155">
        <v>1</v>
      </c>
      <c r="T7" s="156">
        <v>0</v>
      </c>
      <c r="U7" s="156">
        <v>0</v>
      </c>
      <c r="V7" s="157">
        <v>1</v>
      </c>
      <c r="W7" s="155">
        <v>0</v>
      </c>
      <c r="X7" s="156">
        <v>0</v>
      </c>
      <c r="Y7" s="156">
        <v>0</v>
      </c>
      <c r="Z7" s="157">
        <v>0</v>
      </c>
    </row>
    <row r="8" spans="1:26" x14ac:dyDescent="0.3">
      <c r="A8" s="122" t="s">
        <v>66</v>
      </c>
      <c r="B8" s="147">
        <v>1</v>
      </c>
      <c r="C8" s="155">
        <v>0</v>
      </c>
      <c r="D8" s="156">
        <v>0</v>
      </c>
      <c r="E8" s="156">
        <v>0</v>
      </c>
      <c r="F8" s="157">
        <v>0</v>
      </c>
      <c r="G8" s="155">
        <v>0</v>
      </c>
      <c r="H8" s="156">
        <v>0</v>
      </c>
      <c r="I8" s="156">
        <v>0</v>
      </c>
      <c r="J8" s="157">
        <v>0</v>
      </c>
      <c r="K8" s="155">
        <v>0</v>
      </c>
      <c r="L8" s="156">
        <v>0</v>
      </c>
      <c r="M8" s="156">
        <v>0</v>
      </c>
      <c r="N8" s="157">
        <v>0</v>
      </c>
      <c r="O8" s="155">
        <v>0</v>
      </c>
      <c r="P8" s="156">
        <v>0</v>
      </c>
      <c r="Q8" s="156">
        <v>0</v>
      </c>
      <c r="R8" s="157">
        <v>0</v>
      </c>
      <c r="S8" s="155">
        <v>1</v>
      </c>
      <c r="T8" s="156">
        <v>0</v>
      </c>
      <c r="U8" s="156">
        <v>0</v>
      </c>
      <c r="V8" s="157">
        <v>1</v>
      </c>
      <c r="W8" s="155">
        <v>0</v>
      </c>
      <c r="X8" s="156">
        <v>0</v>
      </c>
      <c r="Y8" s="156">
        <v>0</v>
      </c>
      <c r="Z8" s="157">
        <v>0</v>
      </c>
    </row>
    <row r="9" spans="1:26" x14ac:dyDescent="0.3">
      <c r="A9" s="122" t="s">
        <v>67</v>
      </c>
      <c r="B9" s="147">
        <v>1</v>
      </c>
      <c r="C9" s="155">
        <v>0</v>
      </c>
      <c r="D9" s="156">
        <v>0</v>
      </c>
      <c r="E9" s="156">
        <v>0</v>
      </c>
      <c r="F9" s="157">
        <v>0</v>
      </c>
      <c r="G9" s="155">
        <v>0</v>
      </c>
      <c r="H9" s="156">
        <v>0</v>
      </c>
      <c r="I9" s="156">
        <v>0</v>
      </c>
      <c r="J9" s="157">
        <v>0</v>
      </c>
      <c r="K9" s="155">
        <v>0</v>
      </c>
      <c r="L9" s="156">
        <v>0</v>
      </c>
      <c r="M9" s="156">
        <v>0</v>
      </c>
      <c r="N9" s="157">
        <v>0</v>
      </c>
      <c r="O9" s="155">
        <v>0</v>
      </c>
      <c r="P9" s="156">
        <v>0</v>
      </c>
      <c r="Q9" s="156">
        <v>0</v>
      </c>
      <c r="R9" s="157">
        <v>0</v>
      </c>
      <c r="S9" s="155">
        <v>1</v>
      </c>
      <c r="T9" s="156">
        <v>1</v>
      </c>
      <c r="U9" s="156">
        <v>0</v>
      </c>
      <c r="V9" s="157">
        <v>0</v>
      </c>
      <c r="W9" s="155">
        <v>0</v>
      </c>
      <c r="X9" s="156">
        <v>0</v>
      </c>
      <c r="Y9" s="156">
        <v>0</v>
      </c>
      <c r="Z9" s="157">
        <v>0</v>
      </c>
    </row>
    <row r="10" spans="1:26" x14ac:dyDescent="0.3">
      <c r="A10" s="122" t="s">
        <v>128</v>
      </c>
      <c r="B10" s="147">
        <v>1</v>
      </c>
      <c r="C10" s="155">
        <v>0</v>
      </c>
      <c r="D10" s="156">
        <v>0</v>
      </c>
      <c r="E10" s="156">
        <v>0</v>
      </c>
      <c r="F10" s="157">
        <v>0</v>
      </c>
      <c r="G10" s="155">
        <v>0</v>
      </c>
      <c r="H10" s="156">
        <v>0</v>
      </c>
      <c r="I10" s="156">
        <v>0</v>
      </c>
      <c r="J10" s="157">
        <v>0</v>
      </c>
      <c r="K10" s="155">
        <v>0</v>
      </c>
      <c r="L10" s="156">
        <v>0</v>
      </c>
      <c r="M10" s="156">
        <v>0</v>
      </c>
      <c r="N10" s="157">
        <v>0</v>
      </c>
      <c r="O10" s="155">
        <v>0</v>
      </c>
      <c r="P10" s="156">
        <v>0</v>
      </c>
      <c r="Q10" s="156">
        <v>0</v>
      </c>
      <c r="R10" s="157">
        <v>0</v>
      </c>
      <c r="S10" s="155">
        <v>1</v>
      </c>
      <c r="T10" s="156">
        <v>1</v>
      </c>
      <c r="U10" s="156">
        <v>0</v>
      </c>
      <c r="V10" s="157">
        <v>0</v>
      </c>
      <c r="W10" s="155">
        <v>0</v>
      </c>
      <c r="X10" s="156">
        <v>0</v>
      </c>
      <c r="Y10" s="156">
        <v>0</v>
      </c>
      <c r="Z10" s="157">
        <v>0</v>
      </c>
    </row>
    <row r="11" spans="1:26" x14ac:dyDescent="0.3">
      <c r="A11" s="122" t="s">
        <v>129</v>
      </c>
      <c r="B11" s="147">
        <v>1</v>
      </c>
      <c r="C11" s="155">
        <v>0</v>
      </c>
      <c r="D11" s="156">
        <v>0</v>
      </c>
      <c r="E11" s="156">
        <v>0</v>
      </c>
      <c r="F11" s="157">
        <v>0</v>
      </c>
      <c r="G11" s="155">
        <v>0</v>
      </c>
      <c r="H11" s="156">
        <v>0</v>
      </c>
      <c r="I11" s="156">
        <v>0</v>
      </c>
      <c r="J11" s="157">
        <v>0</v>
      </c>
      <c r="K11" s="155">
        <v>0</v>
      </c>
      <c r="L11" s="156">
        <v>0</v>
      </c>
      <c r="M11" s="156">
        <v>0</v>
      </c>
      <c r="N11" s="157">
        <v>0</v>
      </c>
      <c r="O11" s="155">
        <v>0</v>
      </c>
      <c r="P11" s="156">
        <v>0</v>
      </c>
      <c r="Q11" s="156">
        <v>0</v>
      </c>
      <c r="R11" s="157">
        <v>0</v>
      </c>
      <c r="S11" s="155">
        <v>1</v>
      </c>
      <c r="T11" s="156">
        <v>0</v>
      </c>
      <c r="U11" s="156">
        <v>0</v>
      </c>
      <c r="V11" s="157">
        <v>1</v>
      </c>
      <c r="W11" s="155">
        <v>0</v>
      </c>
      <c r="X11" s="156">
        <v>0</v>
      </c>
      <c r="Y11" s="156">
        <v>0</v>
      </c>
      <c r="Z11" s="157">
        <v>0</v>
      </c>
    </row>
    <row r="12" spans="1:26" x14ac:dyDescent="0.3">
      <c r="A12" s="122" t="s">
        <v>68</v>
      </c>
      <c r="B12" s="147">
        <v>1</v>
      </c>
      <c r="C12" s="155">
        <v>0</v>
      </c>
      <c r="D12" s="156">
        <v>0</v>
      </c>
      <c r="E12" s="156">
        <v>0</v>
      </c>
      <c r="F12" s="157">
        <v>0</v>
      </c>
      <c r="G12" s="155">
        <v>0</v>
      </c>
      <c r="H12" s="156">
        <v>0</v>
      </c>
      <c r="I12" s="156">
        <v>0</v>
      </c>
      <c r="J12" s="157">
        <v>0</v>
      </c>
      <c r="K12" s="155">
        <v>1</v>
      </c>
      <c r="L12" s="156">
        <v>0</v>
      </c>
      <c r="M12" s="156">
        <v>1</v>
      </c>
      <c r="N12" s="157">
        <v>0</v>
      </c>
      <c r="O12" s="155">
        <v>0</v>
      </c>
      <c r="P12" s="156">
        <v>0</v>
      </c>
      <c r="Q12" s="156">
        <v>0</v>
      </c>
      <c r="R12" s="157">
        <v>0</v>
      </c>
      <c r="S12" s="155">
        <v>0</v>
      </c>
      <c r="T12" s="156">
        <v>0</v>
      </c>
      <c r="U12" s="156">
        <v>0</v>
      </c>
      <c r="V12" s="157">
        <v>0</v>
      </c>
      <c r="W12" s="155">
        <v>0</v>
      </c>
      <c r="X12" s="156">
        <v>0</v>
      </c>
      <c r="Y12" s="156">
        <v>0</v>
      </c>
      <c r="Z12" s="157">
        <v>0</v>
      </c>
    </row>
    <row r="13" spans="1:26" x14ac:dyDescent="0.3">
      <c r="A13" s="122" t="s">
        <v>69</v>
      </c>
      <c r="B13" s="147">
        <v>1</v>
      </c>
      <c r="C13" s="155">
        <v>0</v>
      </c>
      <c r="D13" s="156">
        <v>0</v>
      </c>
      <c r="E13" s="156">
        <v>0</v>
      </c>
      <c r="F13" s="157">
        <v>0</v>
      </c>
      <c r="G13" s="155">
        <v>0</v>
      </c>
      <c r="H13" s="156">
        <v>0</v>
      </c>
      <c r="I13" s="156">
        <v>0</v>
      </c>
      <c r="J13" s="157">
        <v>0</v>
      </c>
      <c r="K13" s="155">
        <v>0</v>
      </c>
      <c r="L13" s="156">
        <v>0</v>
      </c>
      <c r="M13" s="156">
        <v>0</v>
      </c>
      <c r="N13" s="157">
        <v>0</v>
      </c>
      <c r="O13" s="155">
        <v>0</v>
      </c>
      <c r="P13" s="156">
        <v>0</v>
      </c>
      <c r="Q13" s="156">
        <v>0</v>
      </c>
      <c r="R13" s="157">
        <v>0</v>
      </c>
      <c r="S13" s="155">
        <v>1</v>
      </c>
      <c r="T13" s="156">
        <v>0</v>
      </c>
      <c r="U13" s="156">
        <v>0</v>
      </c>
      <c r="V13" s="157">
        <v>1</v>
      </c>
      <c r="W13" s="155">
        <v>0</v>
      </c>
      <c r="X13" s="156">
        <v>0</v>
      </c>
      <c r="Y13" s="156">
        <v>0</v>
      </c>
      <c r="Z13" s="157">
        <v>0</v>
      </c>
    </row>
    <row r="14" spans="1:26" x14ac:dyDescent="0.3">
      <c r="A14" s="122" t="s">
        <v>70</v>
      </c>
      <c r="B14" s="147">
        <v>1</v>
      </c>
      <c r="C14" s="155">
        <v>0</v>
      </c>
      <c r="D14" s="156">
        <v>0</v>
      </c>
      <c r="E14" s="156">
        <v>0</v>
      </c>
      <c r="F14" s="157">
        <v>0</v>
      </c>
      <c r="G14" s="155">
        <v>0</v>
      </c>
      <c r="H14" s="156">
        <v>0</v>
      </c>
      <c r="I14" s="156">
        <v>0</v>
      </c>
      <c r="J14" s="157">
        <v>0</v>
      </c>
      <c r="K14" s="155">
        <v>0</v>
      </c>
      <c r="L14" s="156">
        <v>0</v>
      </c>
      <c r="M14" s="156">
        <v>0</v>
      </c>
      <c r="N14" s="157">
        <v>0</v>
      </c>
      <c r="O14" s="155">
        <v>0</v>
      </c>
      <c r="P14" s="156">
        <v>0</v>
      </c>
      <c r="Q14" s="156">
        <v>0</v>
      </c>
      <c r="R14" s="157">
        <v>0</v>
      </c>
      <c r="S14" s="155">
        <v>1</v>
      </c>
      <c r="T14" s="156">
        <v>0</v>
      </c>
      <c r="U14" s="156">
        <v>0</v>
      </c>
      <c r="V14" s="157">
        <v>1</v>
      </c>
      <c r="W14" s="155">
        <v>0</v>
      </c>
      <c r="X14" s="156">
        <v>0</v>
      </c>
      <c r="Y14" s="156">
        <v>0</v>
      </c>
      <c r="Z14" s="157">
        <v>0</v>
      </c>
    </row>
    <row r="15" spans="1:26" s="204" customFormat="1" x14ac:dyDescent="0.3">
      <c r="A15" s="122" t="s">
        <v>0</v>
      </c>
      <c r="B15" s="147">
        <v>102</v>
      </c>
      <c r="C15" s="155">
        <v>29</v>
      </c>
      <c r="D15" s="156">
        <v>21</v>
      </c>
      <c r="E15" s="156">
        <v>2</v>
      </c>
      <c r="F15" s="157">
        <v>6</v>
      </c>
      <c r="G15" s="155">
        <v>2</v>
      </c>
      <c r="H15" s="156">
        <v>2</v>
      </c>
      <c r="I15" s="156">
        <v>0</v>
      </c>
      <c r="J15" s="157">
        <v>0</v>
      </c>
      <c r="K15" s="155">
        <v>2</v>
      </c>
      <c r="L15" s="156">
        <v>2</v>
      </c>
      <c r="M15" s="156">
        <v>0</v>
      </c>
      <c r="N15" s="157">
        <v>0</v>
      </c>
      <c r="O15" s="155">
        <v>0</v>
      </c>
      <c r="P15" s="156">
        <v>0</v>
      </c>
      <c r="Q15" s="156">
        <v>0</v>
      </c>
      <c r="R15" s="157">
        <v>0</v>
      </c>
      <c r="S15" s="155">
        <v>68</v>
      </c>
      <c r="T15" s="156">
        <v>35</v>
      </c>
      <c r="U15" s="156">
        <v>11</v>
      </c>
      <c r="V15" s="157">
        <v>22</v>
      </c>
      <c r="W15" s="155">
        <v>1</v>
      </c>
      <c r="X15" s="156">
        <v>1</v>
      </c>
      <c r="Y15" s="156">
        <v>0</v>
      </c>
      <c r="Z15" s="157">
        <v>0</v>
      </c>
    </row>
    <row r="16" spans="1:26" x14ac:dyDescent="0.3">
      <c r="A16" s="122" t="s">
        <v>130</v>
      </c>
      <c r="B16" s="147">
        <v>11</v>
      </c>
      <c r="C16" s="155">
        <v>5</v>
      </c>
      <c r="D16" s="156">
        <v>5</v>
      </c>
      <c r="E16" s="156">
        <v>0</v>
      </c>
      <c r="F16" s="157">
        <v>0</v>
      </c>
      <c r="G16" s="155">
        <v>0</v>
      </c>
      <c r="H16" s="156">
        <v>0</v>
      </c>
      <c r="I16" s="156">
        <v>0</v>
      </c>
      <c r="J16" s="157">
        <v>0</v>
      </c>
      <c r="K16" s="155">
        <v>0</v>
      </c>
      <c r="L16" s="156">
        <v>0</v>
      </c>
      <c r="M16" s="156">
        <v>0</v>
      </c>
      <c r="N16" s="157">
        <v>0</v>
      </c>
      <c r="O16" s="155">
        <v>0</v>
      </c>
      <c r="P16" s="156">
        <v>0</v>
      </c>
      <c r="Q16" s="156">
        <v>0</v>
      </c>
      <c r="R16" s="157">
        <v>0</v>
      </c>
      <c r="S16" s="155">
        <v>6</v>
      </c>
      <c r="T16" s="156">
        <v>5</v>
      </c>
      <c r="U16" s="156">
        <v>1</v>
      </c>
      <c r="V16" s="157">
        <v>0</v>
      </c>
      <c r="W16" s="155">
        <v>0</v>
      </c>
      <c r="X16" s="156">
        <v>0</v>
      </c>
      <c r="Y16" s="156">
        <v>0</v>
      </c>
      <c r="Z16" s="157">
        <v>0</v>
      </c>
    </row>
    <row r="17" spans="1:26" x14ac:dyDescent="0.3">
      <c r="A17" s="122" t="s">
        <v>71</v>
      </c>
      <c r="B17" s="147">
        <v>22</v>
      </c>
      <c r="C17" s="155">
        <v>6</v>
      </c>
      <c r="D17" s="156">
        <v>1</v>
      </c>
      <c r="E17" s="156">
        <v>2</v>
      </c>
      <c r="F17" s="157">
        <v>3</v>
      </c>
      <c r="G17" s="155">
        <v>0</v>
      </c>
      <c r="H17" s="156">
        <v>0</v>
      </c>
      <c r="I17" s="156">
        <v>0</v>
      </c>
      <c r="J17" s="157">
        <v>0</v>
      </c>
      <c r="K17" s="155">
        <v>0</v>
      </c>
      <c r="L17" s="156">
        <v>0</v>
      </c>
      <c r="M17" s="156">
        <v>0</v>
      </c>
      <c r="N17" s="157">
        <v>0</v>
      </c>
      <c r="O17" s="155">
        <v>0</v>
      </c>
      <c r="P17" s="156">
        <v>0</v>
      </c>
      <c r="Q17" s="156">
        <v>0</v>
      </c>
      <c r="R17" s="157">
        <v>0</v>
      </c>
      <c r="S17" s="155">
        <v>16</v>
      </c>
      <c r="T17" s="156">
        <v>8</v>
      </c>
      <c r="U17" s="156">
        <v>1</v>
      </c>
      <c r="V17" s="157">
        <v>7</v>
      </c>
      <c r="W17" s="155">
        <v>0</v>
      </c>
      <c r="X17" s="156">
        <v>0</v>
      </c>
      <c r="Y17" s="156">
        <v>0</v>
      </c>
      <c r="Z17" s="157">
        <v>0</v>
      </c>
    </row>
    <row r="18" spans="1:26" x14ac:dyDescent="0.3">
      <c r="A18" s="122" t="s">
        <v>72</v>
      </c>
      <c r="B18" s="147">
        <v>4</v>
      </c>
      <c r="C18" s="155">
        <v>1</v>
      </c>
      <c r="D18" s="156">
        <v>1</v>
      </c>
      <c r="E18" s="156">
        <v>0</v>
      </c>
      <c r="F18" s="157">
        <v>0</v>
      </c>
      <c r="G18" s="155">
        <v>0</v>
      </c>
      <c r="H18" s="156">
        <v>0</v>
      </c>
      <c r="I18" s="156">
        <v>0</v>
      </c>
      <c r="J18" s="157">
        <v>0</v>
      </c>
      <c r="K18" s="155">
        <v>0</v>
      </c>
      <c r="L18" s="156">
        <v>0</v>
      </c>
      <c r="M18" s="156">
        <v>0</v>
      </c>
      <c r="N18" s="157">
        <v>0</v>
      </c>
      <c r="O18" s="155">
        <v>0</v>
      </c>
      <c r="P18" s="156">
        <v>0</v>
      </c>
      <c r="Q18" s="156">
        <v>0</v>
      </c>
      <c r="R18" s="157">
        <v>0</v>
      </c>
      <c r="S18" s="155">
        <v>3</v>
      </c>
      <c r="T18" s="156">
        <v>3</v>
      </c>
      <c r="U18" s="156">
        <v>0</v>
      </c>
      <c r="V18" s="157">
        <v>0</v>
      </c>
      <c r="W18" s="155">
        <v>0</v>
      </c>
      <c r="X18" s="156">
        <v>0</v>
      </c>
      <c r="Y18" s="156">
        <v>0</v>
      </c>
      <c r="Z18" s="157">
        <v>0</v>
      </c>
    </row>
    <row r="19" spans="1:26" x14ac:dyDescent="0.3">
      <c r="A19" s="122" t="s">
        <v>131</v>
      </c>
      <c r="B19" s="147">
        <v>1</v>
      </c>
      <c r="C19" s="155">
        <v>0</v>
      </c>
      <c r="D19" s="156">
        <v>0</v>
      </c>
      <c r="E19" s="156">
        <v>0</v>
      </c>
      <c r="F19" s="157">
        <v>0</v>
      </c>
      <c r="G19" s="155">
        <v>0</v>
      </c>
      <c r="H19" s="156">
        <v>0</v>
      </c>
      <c r="I19" s="156">
        <v>0</v>
      </c>
      <c r="J19" s="157">
        <v>0</v>
      </c>
      <c r="K19" s="155">
        <v>0</v>
      </c>
      <c r="L19" s="156">
        <v>0</v>
      </c>
      <c r="M19" s="156">
        <v>0</v>
      </c>
      <c r="N19" s="157">
        <v>0</v>
      </c>
      <c r="O19" s="155">
        <v>0</v>
      </c>
      <c r="P19" s="156">
        <v>0</v>
      </c>
      <c r="Q19" s="156">
        <v>0</v>
      </c>
      <c r="R19" s="157">
        <v>0</v>
      </c>
      <c r="S19" s="155">
        <v>1</v>
      </c>
      <c r="T19" s="156">
        <v>1</v>
      </c>
      <c r="U19" s="156">
        <v>0</v>
      </c>
      <c r="V19" s="157">
        <v>0</v>
      </c>
      <c r="W19" s="155">
        <v>0</v>
      </c>
      <c r="X19" s="156">
        <v>0</v>
      </c>
      <c r="Y19" s="156">
        <v>0</v>
      </c>
      <c r="Z19" s="157">
        <v>0</v>
      </c>
    </row>
    <row r="20" spans="1:26" x14ac:dyDescent="0.3">
      <c r="A20" s="122" t="s">
        <v>176</v>
      </c>
      <c r="B20" s="147">
        <v>1</v>
      </c>
      <c r="C20" s="155">
        <v>0</v>
      </c>
      <c r="D20" s="156">
        <v>0</v>
      </c>
      <c r="E20" s="156">
        <v>0</v>
      </c>
      <c r="F20" s="157">
        <v>0</v>
      </c>
      <c r="G20" s="155">
        <v>0</v>
      </c>
      <c r="H20" s="156">
        <v>0</v>
      </c>
      <c r="I20" s="156">
        <v>0</v>
      </c>
      <c r="J20" s="157">
        <v>0</v>
      </c>
      <c r="K20" s="155">
        <v>0</v>
      </c>
      <c r="L20" s="156">
        <v>0</v>
      </c>
      <c r="M20" s="156">
        <v>0</v>
      </c>
      <c r="N20" s="157">
        <v>0</v>
      </c>
      <c r="O20" s="155">
        <v>0</v>
      </c>
      <c r="P20" s="156">
        <v>0</v>
      </c>
      <c r="Q20" s="156">
        <v>0</v>
      </c>
      <c r="R20" s="157">
        <v>0</v>
      </c>
      <c r="S20" s="155">
        <v>1</v>
      </c>
      <c r="T20" s="156">
        <v>0</v>
      </c>
      <c r="U20" s="156">
        <v>0</v>
      </c>
      <c r="V20" s="157">
        <v>1</v>
      </c>
      <c r="W20" s="155">
        <v>0</v>
      </c>
      <c r="X20" s="156">
        <v>0</v>
      </c>
      <c r="Y20" s="156">
        <v>0</v>
      </c>
      <c r="Z20" s="157">
        <v>0</v>
      </c>
    </row>
    <row r="21" spans="1:26" ht="15" thickBot="1" x14ac:dyDescent="0.35">
      <c r="A21" s="122" t="s">
        <v>132</v>
      </c>
      <c r="B21" s="148">
        <v>1</v>
      </c>
      <c r="C21" s="158">
        <v>0</v>
      </c>
      <c r="D21" s="159">
        <v>0</v>
      </c>
      <c r="E21" s="159">
        <v>0</v>
      </c>
      <c r="F21" s="160">
        <v>0</v>
      </c>
      <c r="G21" s="158">
        <v>0</v>
      </c>
      <c r="H21" s="159">
        <v>0</v>
      </c>
      <c r="I21" s="159">
        <v>0</v>
      </c>
      <c r="J21" s="160">
        <v>0</v>
      </c>
      <c r="K21" s="158">
        <v>0</v>
      </c>
      <c r="L21" s="159">
        <v>0</v>
      </c>
      <c r="M21" s="159">
        <v>0</v>
      </c>
      <c r="N21" s="160">
        <v>0</v>
      </c>
      <c r="O21" s="158">
        <v>1</v>
      </c>
      <c r="P21" s="159">
        <v>1</v>
      </c>
      <c r="Q21" s="159">
        <v>0</v>
      </c>
      <c r="R21" s="160">
        <v>0</v>
      </c>
      <c r="S21" s="158">
        <v>0</v>
      </c>
      <c r="T21" s="159">
        <v>0</v>
      </c>
      <c r="U21" s="159">
        <v>0</v>
      </c>
      <c r="V21" s="160">
        <v>0</v>
      </c>
      <c r="W21" s="158">
        <v>0</v>
      </c>
      <c r="X21" s="159">
        <v>0</v>
      </c>
      <c r="Y21" s="159">
        <v>0</v>
      </c>
      <c r="Z21" s="160">
        <v>0</v>
      </c>
    </row>
    <row r="22" spans="1:26" ht="15.6" customHeight="1" x14ac:dyDescent="0.3">
      <c r="A22" s="121" t="s">
        <v>76</v>
      </c>
      <c r="B22" s="140" t="s">
        <v>177</v>
      </c>
      <c r="C22" s="161">
        <v>41</v>
      </c>
      <c r="D22" s="162">
        <v>28</v>
      </c>
      <c r="E22" s="162">
        <v>4</v>
      </c>
      <c r="F22" s="163">
        <v>9</v>
      </c>
      <c r="G22" s="161">
        <v>2</v>
      </c>
      <c r="H22" s="162">
        <v>2</v>
      </c>
      <c r="I22" s="162">
        <v>0</v>
      </c>
      <c r="J22" s="163">
        <v>0</v>
      </c>
      <c r="K22" s="161">
        <v>4</v>
      </c>
      <c r="L22" s="162">
        <v>2</v>
      </c>
      <c r="M22" s="162">
        <v>1</v>
      </c>
      <c r="N22" s="163">
        <v>1</v>
      </c>
      <c r="O22" s="161">
        <v>1</v>
      </c>
      <c r="P22" s="162">
        <v>1</v>
      </c>
      <c r="Q22" s="162">
        <v>0</v>
      </c>
      <c r="R22" s="163">
        <v>0</v>
      </c>
      <c r="S22" s="161">
        <v>106</v>
      </c>
      <c r="T22" s="162">
        <v>57</v>
      </c>
      <c r="U22" s="162">
        <v>14</v>
      </c>
      <c r="V22" s="163">
        <v>35</v>
      </c>
      <c r="W22" s="161">
        <v>1</v>
      </c>
      <c r="X22" s="162">
        <v>1</v>
      </c>
      <c r="Y22" s="162">
        <v>0</v>
      </c>
      <c r="Z22" s="163">
        <v>0</v>
      </c>
    </row>
    <row r="23" spans="1:26" x14ac:dyDescent="0.3">
      <c r="A23" s="122" t="s">
        <v>64</v>
      </c>
      <c r="B23" s="117">
        <v>1</v>
      </c>
      <c r="C23" s="155">
        <v>0</v>
      </c>
      <c r="D23" s="156">
        <v>0</v>
      </c>
      <c r="E23" s="156">
        <v>0</v>
      </c>
      <c r="F23" s="157">
        <v>0</v>
      </c>
      <c r="G23" s="155">
        <v>0</v>
      </c>
      <c r="H23" s="156">
        <v>0</v>
      </c>
      <c r="I23" s="156">
        <v>0</v>
      </c>
      <c r="J23" s="157">
        <v>0</v>
      </c>
      <c r="K23" s="155">
        <v>0</v>
      </c>
      <c r="L23" s="156">
        <v>0</v>
      </c>
      <c r="M23" s="156">
        <v>0</v>
      </c>
      <c r="N23" s="157">
        <v>0</v>
      </c>
      <c r="O23" s="155">
        <v>0</v>
      </c>
      <c r="P23" s="156">
        <v>0</v>
      </c>
      <c r="Q23" s="156">
        <v>0</v>
      </c>
      <c r="R23" s="157">
        <v>0</v>
      </c>
      <c r="S23" s="155">
        <v>1</v>
      </c>
      <c r="T23" s="156">
        <v>1</v>
      </c>
      <c r="U23" s="156">
        <v>0</v>
      </c>
      <c r="V23" s="157">
        <v>0</v>
      </c>
      <c r="W23" s="155">
        <v>0</v>
      </c>
      <c r="X23" s="156">
        <v>0</v>
      </c>
      <c r="Y23" s="156">
        <v>0</v>
      </c>
      <c r="Z23" s="157">
        <v>0</v>
      </c>
    </row>
    <row r="24" spans="1:26" x14ac:dyDescent="0.3">
      <c r="A24" s="122" t="s">
        <v>175</v>
      </c>
      <c r="B24" s="117">
        <v>1</v>
      </c>
      <c r="C24" s="155">
        <v>0</v>
      </c>
      <c r="D24" s="156">
        <v>0</v>
      </c>
      <c r="E24" s="156">
        <v>0</v>
      </c>
      <c r="F24" s="157">
        <v>0</v>
      </c>
      <c r="G24" s="155">
        <v>0</v>
      </c>
      <c r="H24" s="156">
        <v>0</v>
      </c>
      <c r="I24" s="156">
        <v>0</v>
      </c>
      <c r="J24" s="157">
        <v>0</v>
      </c>
      <c r="K24" s="155">
        <v>0</v>
      </c>
      <c r="L24" s="156">
        <v>0</v>
      </c>
      <c r="M24" s="156">
        <v>0</v>
      </c>
      <c r="N24" s="157">
        <v>0</v>
      </c>
      <c r="O24" s="155">
        <v>0</v>
      </c>
      <c r="P24" s="156">
        <v>0</v>
      </c>
      <c r="Q24" s="156">
        <v>0</v>
      </c>
      <c r="R24" s="157">
        <v>0</v>
      </c>
      <c r="S24" s="155">
        <v>1</v>
      </c>
      <c r="T24" s="156">
        <v>1</v>
      </c>
      <c r="U24" s="156">
        <v>0</v>
      </c>
      <c r="V24" s="157">
        <v>0</v>
      </c>
      <c r="W24" s="155">
        <v>0</v>
      </c>
      <c r="X24" s="156">
        <v>0</v>
      </c>
      <c r="Y24" s="156">
        <v>0</v>
      </c>
      <c r="Z24" s="157">
        <v>0</v>
      </c>
    </row>
    <row r="25" spans="1:26" x14ac:dyDescent="0.3">
      <c r="A25" s="122" t="s">
        <v>65</v>
      </c>
      <c r="B25" s="117">
        <v>1</v>
      </c>
      <c r="C25" s="155">
        <v>0</v>
      </c>
      <c r="D25" s="156">
        <v>0</v>
      </c>
      <c r="E25" s="156">
        <v>0</v>
      </c>
      <c r="F25" s="157">
        <v>0</v>
      </c>
      <c r="G25" s="155">
        <v>0</v>
      </c>
      <c r="H25" s="156">
        <v>0</v>
      </c>
      <c r="I25" s="156">
        <v>0</v>
      </c>
      <c r="J25" s="157">
        <v>0</v>
      </c>
      <c r="K25" s="155">
        <v>0</v>
      </c>
      <c r="L25" s="156">
        <v>0</v>
      </c>
      <c r="M25" s="156">
        <v>0</v>
      </c>
      <c r="N25" s="157">
        <v>0</v>
      </c>
      <c r="O25" s="155">
        <v>0</v>
      </c>
      <c r="P25" s="156">
        <v>0</v>
      </c>
      <c r="Q25" s="156">
        <v>0</v>
      </c>
      <c r="R25" s="157">
        <v>0</v>
      </c>
      <c r="S25" s="155">
        <v>1</v>
      </c>
      <c r="T25" s="156">
        <v>0</v>
      </c>
      <c r="U25" s="156">
        <v>0</v>
      </c>
      <c r="V25" s="157">
        <v>1</v>
      </c>
      <c r="W25" s="155">
        <v>0</v>
      </c>
      <c r="X25" s="156">
        <v>0</v>
      </c>
      <c r="Y25" s="156">
        <v>0</v>
      </c>
      <c r="Z25" s="157">
        <v>0</v>
      </c>
    </row>
    <row r="26" spans="1:26" x14ac:dyDescent="0.3">
      <c r="A26" s="122" t="s">
        <v>66</v>
      </c>
      <c r="B26" s="117">
        <v>1</v>
      </c>
      <c r="C26" s="155">
        <v>0</v>
      </c>
      <c r="D26" s="156">
        <v>0</v>
      </c>
      <c r="E26" s="156">
        <v>0</v>
      </c>
      <c r="F26" s="157">
        <v>0</v>
      </c>
      <c r="G26" s="155">
        <v>0</v>
      </c>
      <c r="H26" s="156">
        <v>0</v>
      </c>
      <c r="I26" s="156">
        <v>0</v>
      </c>
      <c r="J26" s="157">
        <v>0</v>
      </c>
      <c r="K26" s="155">
        <v>0</v>
      </c>
      <c r="L26" s="156">
        <v>0</v>
      </c>
      <c r="M26" s="156">
        <v>0</v>
      </c>
      <c r="N26" s="157">
        <v>0</v>
      </c>
      <c r="O26" s="155">
        <v>0</v>
      </c>
      <c r="P26" s="156">
        <v>0</v>
      </c>
      <c r="Q26" s="156">
        <v>0</v>
      </c>
      <c r="R26" s="157">
        <v>0</v>
      </c>
      <c r="S26" s="155">
        <v>1</v>
      </c>
      <c r="T26" s="156">
        <v>0</v>
      </c>
      <c r="U26" s="156">
        <v>0</v>
      </c>
      <c r="V26" s="157">
        <v>1</v>
      </c>
      <c r="W26" s="155">
        <v>0</v>
      </c>
      <c r="X26" s="156">
        <v>0</v>
      </c>
      <c r="Y26" s="156">
        <v>0</v>
      </c>
      <c r="Z26" s="157">
        <v>0</v>
      </c>
    </row>
    <row r="27" spans="1:26" x14ac:dyDescent="0.3">
      <c r="A27" s="122" t="s">
        <v>67</v>
      </c>
      <c r="B27" s="117">
        <v>1</v>
      </c>
      <c r="C27" s="155">
        <v>0</v>
      </c>
      <c r="D27" s="156">
        <v>0</v>
      </c>
      <c r="E27" s="156">
        <v>0</v>
      </c>
      <c r="F27" s="157">
        <v>0</v>
      </c>
      <c r="G27" s="155">
        <v>0</v>
      </c>
      <c r="H27" s="156">
        <v>0</v>
      </c>
      <c r="I27" s="156">
        <v>0</v>
      </c>
      <c r="J27" s="157">
        <v>0</v>
      </c>
      <c r="K27" s="155">
        <v>0</v>
      </c>
      <c r="L27" s="156">
        <v>0</v>
      </c>
      <c r="M27" s="156">
        <v>0</v>
      </c>
      <c r="N27" s="157">
        <v>0</v>
      </c>
      <c r="O27" s="155">
        <v>0</v>
      </c>
      <c r="P27" s="156">
        <v>0</v>
      </c>
      <c r="Q27" s="156">
        <v>0</v>
      </c>
      <c r="R27" s="157">
        <v>0</v>
      </c>
      <c r="S27" s="155">
        <v>1</v>
      </c>
      <c r="T27" s="156">
        <v>1</v>
      </c>
      <c r="U27" s="156">
        <v>0</v>
      </c>
      <c r="V27" s="157">
        <v>0</v>
      </c>
      <c r="W27" s="155">
        <v>0</v>
      </c>
      <c r="X27" s="156">
        <v>0</v>
      </c>
      <c r="Y27" s="156">
        <v>0</v>
      </c>
      <c r="Z27" s="157">
        <v>0</v>
      </c>
    </row>
    <row r="28" spans="1:26" x14ac:dyDescent="0.3">
      <c r="A28" s="122" t="s">
        <v>128</v>
      </c>
      <c r="B28" s="117">
        <v>1</v>
      </c>
      <c r="C28" s="155">
        <v>0</v>
      </c>
      <c r="D28" s="156">
        <v>0</v>
      </c>
      <c r="E28" s="156">
        <v>0</v>
      </c>
      <c r="F28" s="157">
        <v>0</v>
      </c>
      <c r="G28" s="155">
        <v>0</v>
      </c>
      <c r="H28" s="156">
        <v>0</v>
      </c>
      <c r="I28" s="156">
        <v>0</v>
      </c>
      <c r="J28" s="157">
        <v>0</v>
      </c>
      <c r="K28" s="155">
        <v>0</v>
      </c>
      <c r="L28" s="156">
        <v>0</v>
      </c>
      <c r="M28" s="156">
        <v>0</v>
      </c>
      <c r="N28" s="157">
        <v>0</v>
      </c>
      <c r="O28" s="155">
        <v>0</v>
      </c>
      <c r="P28" s="156">
        <v>0</v>
      </c>
      <c r="Q28" s="156">
        <v>0</v>
      </c>
      <c r="R28" s="157">
        <v>0</v>
      </c>
      <c r="S28" s="155">
        <v>1</v>
      </c>
      <c r="T28" s="156">
        <v>1</v>
      </c>
      <c r="U28" s="156">
        <v>0</v>
      </c>
      <c r="V28" s="157">
        <v>0</v>
      </c>
      <c r="W28" s="155">
        <v>0</v>
      </c>
      <c r="X28" s="156">
        <v>0</v>
      </c>
      <c r="Y28" s="156">
        <v>0</v>
      </c>
      <c r="Z28" s="157">
        <v>0</v>
      </c>
    </row>
    <row r="29" spans="1:26" x14ac:dyDescent="0.3">
      <c r="A29" s="122" t="s">
        <v>129</v>
      </c>
      <c r="B29" s="117">
        <v>1</v>
      </c>
      <c r="C29" s="155">
        <v>0</v>
      </c>
      <c r="D29" s="156">
        <v>0</v>
      </c>
      <c r="E29" s="156">
        <v>0</v>
      </c>
      <c r="F29" s="157">
        <v>0</v>
      </c>
      <c r="G29" s="155">
        <v>0</v>
      </c>
      <c r="H29" s="156">
        <v>0</v>
      </c>
      <c r="I29" s="156">
        <v>0</v>
      </c>
      <c r="J29" s="157">
        <v>0</v>
      </c>
      <c r="K29" s="155">
        <v>0</v>
      </c>
      <c r="L29" s="156">
        <v>0</v>
      </c>
      <c r="M29" s="156">
        <v>0</v>
      </c>
      <c r="N29" s="157">
        <v>0</v>
      </c>
      <c r="O29" s="155">
        <v>0</v>
      </c>
      <c r="P29" s="156">
        <v>0</v>
      </c>
      <c r="Q29" s="156">
        <v>0</v>
      </c>
      <c r="R29" s="157">
        <v>0</v>
      </c>
      <c r="S29" s="155">
        <v>1</v>
      </c>
      <c r="T29" s="156">
        <v>0</v>
      </c>
      <c r="U29" s="156">
        <v>0</v>
      </c>
      <c r="V29" s="157">
        <v>1</v>
      </c>
      <c r="W29" s="155">
        <v>0</v>
      </c>
      <c r="X29" s="156">
        <v>0</v>
      </c>
      <c r="Y29" s="156">
        <v>0</v>
      </c>
      <c r="Z29" s="157">
        <v>0</v>
      </c>
    </row>
    <row r="30" spans="1:26" x14ac:dyDescent="0.3">
      <c r="A30" s="122" t="s">
        <v>68</v>
      </c>
      <c r="B30" s="117">
        <v>1</v>
      </c>
      <c r="C30" s="155">
        <v>0</v>
      </c>
      <c r="D30" s="156">
        <v>0</v>
      </c>
      <c r="E30" s="156">
        <v>0</v>
      </c>
      <c r="F30" s="157">
        <v>0</v>
      </c>
      <c r="G30" s="155">
        <v>0</v>
      </c>
      <c r="H30" s="156">
        <v>0</v>
      </c>
      <c r="I30" s="156">
        <v>0</v>
      </c>
      <c r="J30" s="157">
        <v>0</v>
      </c>
      <c r="K30" s="155">
        <v>1</v>
      </c>
      <c r="L30" s="156">
        <v>0</v>
      </c>
      <c r="M30" s="156">
        <v>1</v>
      </c>
      <c r="N30" s="157">
        <v>0</v>
      </c>
      <c r="O30" s="155">
        <v>0</v>
      </c>
      <c r="P30" s="156">
        <v>0</v>
      </c>
      <c r="Q30" s="156">
        <v>0</v>
      </c>
      <c r="R30" s="157">
        <v>0</v>
      </c>
      <c r="S30" s="155">
        <v>0</v>
      </c>
      <c r="T30" s="156">
        <v>0</v>
      </c>
      <c r="U30" s="156">
        <v>0</v>
      </c>
      <c r="V30" s="157">
        <v>0</v>
      </c>
      <c r="W30" s="155">
        <v>0</v>
      </c>
      <c r="X30" s="156">
        <v>0</v>
      </c>
      <c r="Y30" s="156">
        <v>0</v>
      </c>
      <c r="Z30" s="157">
        <v>0</v>
      </c>
    </row>
    <row r="31" spans="1:26" x14ac:dyDescent="0.3">
      <c r="A31" s="122" t="s">
        <v>69</v>
      </c>
      <c r="B31" s="117">
        <v>1</v>
      </c>
      <c r="C31" s="155">
        <v>0</v>
      </c>
      <c r="D31" s="156">
        <v>0</v>
      </c>
      <c r="E31" s="156">
        <v>0</v>
      </c>
      <c r="F31" s="157">
        <v>0</v>
      </c>
      <c r="G31" s="155">
        <v>0</v>
      </c>
      <c r="H31" s="156">
        <v>0</v>
      </c>
      <c r="I31" s="156">
        <v>0</v>
      </c>
      <c r="J31" s="157">
        <v>0</v>
      </c>
      <c r="K31" s="155">
        <v>0</v>
      </c>
      <c r="L31" s="156">
        <v>0</v>
      </c>
      <c r="M31" s="156">
        <v>0</v>
      </c>
      <c r="N31" s="157">
        <v>0</v>
      </c>
      <c r="O31" s="155">
        <v>0</v>
      </c>
      <c r="P31" s="156">
        <v>0</v>
      </c>
      <c r="Q31" s="156">
        <v>0</v>
      </c>
      <c r="R31" s="157">
        <v>0</v>
      </c>
      <c r="S31" s="155">
        <v>1</v>
      </c>
      <c r="T31" s="156">
        <v>0</v>
      </c>
      <c r="U31" s="156">
        <v>0</v>
      </c>
      <c r="V31" s="157">
        <v>1</v>
      </c>
      <c r="W31" s="155">
        <v>0</v>
      </c>
      <c r="X31" s="156">
        <v>0</v>
      </c>
      <c r="Y31" s="156">
        <v>0</v>
      </c>
      <c r="Z31" s="157">
        <v>0</v>
      </c>
    </row>
    <row r="32" spans="1:26" x14ac:dyDescent="0.3">
      <c r="A32" s="122" t="s">
        <v>70</v>
      </c>
      <c r="B32" s="117">
        <v>1</v>
      </c>
      <c r="C32" s="155">
        <v>0</v>
      </c>
      <c r="D32" s="156">
        <v>0</v>
      </c>
      <c r="E32" s="156">
        <v>0</v>
      </c>
      <c r="F32" s="157">
        <v>0</v>
      </c>
      <c r="G32" s="155">
        <v>0</v>
      </c>
      <c r="H32" s="156">
        <v>0</v>
      </c>
      <c r="I32" s="156">
        <v>0</v>
      </c>
      <c r="J32" s="157">
        <v>0</v>
      </c>
      <c r="K32" s="155">
        <v>0</v>
      </c>
      <c r="L32" s="156">
        <v>0</v>
      </c>
      <c r="M32" s="156">
        <v>0</v>
      </c>
      <c r="N32" s="157">
        <v>0</v>
      </c>
      <c r="O32" s="155">
        <v>0</v>
      </c>
      <c r="P32" s="156">
        <v>0</v>
      </c>
      <c r="Q32" s="156">
        <v>0</v>
      </c>
      <c r="R32" s="157">
        <v>0</v>
      </c>
      <c r="S32" s="155">
        <v>1</v>
      </c>
      <c r="T32" s="156">
        <v>0</v>
      </c>
      <c r="U32" s="156">
        <v>0</v>
      </c>
      <c r="V32" s="157">
        <v>1</v>
      </c>
      <c r="W32" s="155">
        <v>0</v>
      </c>
      <c r="X32" s="156">
        <v>0</v>
      </c>
      <c r="Y32" s="156">
        <v>0</v>
      </c>
      <c r="Z32" s="157">
        <v>0</v>
      </c>
    </row>
    <row r="33" spans="1:26" x14ac:dyDescent="0.3">
      <c r="A33" s="122" t="s">
        <v>0</v>
      </c>
      <c r="B33" s="117">
        <v>105</v>
      </c>
      <c r="C33" s="155">
        <v>29</v>
      </c>
      <c r="D33" s="156">
        <v>21</v>
      </c>
      <c r="E33" s="156">
        <v>2</v>
      </c>
      <c r="F33" s="157">
        <v>6</v>
      </c>
      <c r="G33" s="155">
        <v>2</v>
      </c>
      <c r="H33" s="156">
        <v>2</v>
      </c>
      <c r="I33" s="156">
        <v>0</v>
      </c>
      <c r="J33" s="157">
        <v>0</v>
      </c>
      <c r="K33" s="155">
        <v>3</v>
      </c>
      <c r="L33" s="156">
        <v>2</v>
      </c>
      <c r="M33" s="156">
        <v>0</v>
      </c>
      <c r="N33" s="157">
        <v>1</v>
      </c>
      <c r="O33" s="155">
        <v>0</v>
      </c>
      <c r="P33" s="156">
        <v>0</v>
      </c>
      <c r="Q33" s="156">
        <v>0</v>
      </c>
      <c r="R33" s="157">
        <v>0</v>
      </c>
      <c r="S33" s="155">
        <v>70</v>
      </c>
      <c r="T33" s="156">
        <v>36</v>
      </c>
      <c r="U33" s="156">
        <v>12</v>
      </c>
      <c r="V33" s="157">
        <v>22</v>
      </c>
      <c r="W33" s="155">
        <v>1</v>
      </c>
      <c r="X33" s="156">
        <v>1</v>
      </c>
      <c r="Y33" s="156">
        <v>0</v>
      </c>
      <c r="Z33" s="157">
        <v>0</v>
      </c>
    </row>
    <row r="34" spans="1:26" x14ac:dyDescent="0.3">
      <c r="A34" s="122" t="s">
        <v>130</v>
      </c>
      <c r="B34" s="117">
        <v>11</v>
      </c>
      <c r="C34" s="155">
        <v>5</v>
      </c>
      <c r="D34" s="156">
        <v>5</v>
      </c>
      <c r="E34" s="156">
        <v>0</v>
      </c>
      <c r="F34" s="157">
        <v>0</v>
      </c>
      <c r="G34" s="155">
        <v>0</v>
      </c>
      <c r="H34" s="156">
        <v>0</v>
      </c>
      <c r="I34" s="156">
        <v>0</v>
      </c>
      <c r="J34" s="157">
        <v>0</v>
      </c>
      <c r="K34" s="155">
        <v>0</v>
      </c>
      <c r="L34" s="156">
        <v>0</v>
      </c>
      <c r="M34" s="156">
        <v>0</v>
      </c>
      <c r="N34" s="157">
        <v>0</v>
      </c>
      <c r="O34" s="155">
        <v>0</v>
      </c>
      <c r="P34" s="156">
        <v>0</v>
      </c>
      <c r="Q34" s="156">
        <v>0</v>
      </c>
      <c r="R34" s="157">
        <v>0</v>
      </c>
      <c r="S34" s="155">
        <v>6</v>
      </c>
      <c r="T34" s="156">
        <v>5</v>
      </c>
      <c r="U34" s="156">
        <v>1</v>
      </c>
      <c r="V34" s="157">
        <v>0</v>
      </c>
      <c r="W34" s="155">
        <v>0</v>
      </c>
      <c r="X34" s="156">
        <v>0</v>
      </c>
      <c r="Y34" s="156">
        <v>0</v>
      </c>
      <c r="Z34" s="157">
        <v>0</v>
      </c>
    </row>
    <row r="35" spans="1:26" x14ac:dyDescent="0.3">
      <c r="A35" s="122" t="s">
        <v>71</v>
      </c>
      <c r="B35" s="117">
        <v>22</v>
      </c>
      <c r="C35" s="155">
        <v>6</v>
      </c>
      <c r="D35" s="156">
        <v>1</v>
      </c>
      <c r="E35" s="156">
        <v>2</v>
      </c>
      <c r="F35" s="157">
        <v>3</v>
      </c>
      <c r="G35" s="155">
        <v>0</v>
      </c>
      <c r="H35" s="156">
        <v>0</v>
      </c>
      <c r="I35" s="156">
        <v>0</v>
      </c>
      <c r="J35" s="157">
        <v>0</v>
      </c>
      <c r="K35" s="155">
        <v>0</v>
      </c>
      <c r="L35" s="156">
        <v>0</v>
      </c>
      <c r="M35" s="156">
        <v>0</v>
      </c>
      <c r="N35" s="157">
        <v>0</v>
      </c>
      <c r="O35" s="155">
        <v>0</v>
      </c>
      <c r="P35" s="156">
        <v>0</v>
      </c>
      <c r="Q35" s="156">
        <v>0</v>
      </c>
      <c r="R35" s="157">
        <v>0</v>
      </c>
      <c r="S35" s="155">
        <v>16</v>
      </c>
      <c r="T35" s="156">
        <v>8</v>
      </c>
      <c r="U35" s="156">
        <v>1</v>
      </c>
      <c r="V35" s="157">
        <v>7</v>
      </c>
      <c r="W35" s="155">
        <v>0</v>
      </c>
      <c r="X35" s="156">
        <v>0</v>
      </c>
      <c r="Y35" s="156">
        <v>0</v>
      </c>
      <c r="Z35" s="157">
        <v>0</v>
      </c>
    </row>
    <row r="36" spans="1:26" x14ac:dyDescent="0.3">
      <c r="A36" s="122" t="s">
        <v>72</v>
      </c>
      <c r="B36" s="117">
        <v>4</v>
      </c>
      <c r="C36" s="155">
        <v>1</v>
      </c>
      <c r="D36" s="156">
        <v>1</v>
      </c>
      <c r="E36" s="156">
        <v>0</v>
      </c>
      <c r="F36" s="157">
        <v>0</v>
      </c>
      <c r="G36" s="155">
        <v>0</v>
      </c>
      <c r="H36" s="156">
        <v>0</v>
      </c>
      <c r="I36" s="156">
        <v>0</v>
      </c>
      <c r="J36" s="157">
        <v>0</v>
      </c>
      <c r="K36" s="155">
        <v>0</v>
      </c>
      <c r="L36" s="156">
        <v>0</v>
      </c>
      <c r="M36" s="156">
        <v>0</v>
      </c>
      <c r="N36" s="157">
        <v>0</v>
      </c>
      <c r="O36" s="155">
        <v>0</v>
      </c>
      <c r="P36" s="156">
        <v>0</v>
      </c>
      <c r="Q36" s="156">
        <v>0</v>
      </c>
      <c r="R36" s="157">
        <v>0</v>
      </c>
      <c r="S36" s="155">
        <v>3</v>
      </c>
      <c r="T36" s="156">
        <v>3</v>
      </c>
      <c r="U36" s="156">
        <v>0</v>
      </c>
      <c r="V36" s="157">
        <v>0</v>
      </c>
      <c r="W36" s="155">
        <v>0</v>
      </c>
      <c r="X36" s="156">
        <v>0</v>
      </c>
      <c r="Y36" s="156">
        <v>0</v>
      </c>
      <c r="Z36" s="157">
        <v>0</v>
      </c>
    </row>
    <row r="37" spans="1:26" s="204" customFormat="1" x14ac:dyDescent="0.3">
      <c r="A37" s="122" t="s">
        <v>131</v>
      </c>
      <c r="B37" s="117">
        <v>1</v>
      </c>
      <c r="C37" s="155">
        <v>0</v>
      </c>
      <c r="D37" s="156">
        <v>0</v>
      </c>
      <c r="E37" s="156">
        <v>0</v>
      </c>
      <c r="F37" s="157">
        <v>0</v>
      </c>
      <c r="G37" s="155">
        <v>0</v>
      </c>
      <c r="H37" s="156">
        <v>0</v>
      </c>
      <c r="I37" s="156">
        <v>0</v>
      </c>
      <c r="J37" s="157">
        <v>0</v>
      </c>
      <c r="K37" s="155">
        <v>0</v>
      </c>
      <c r="L37" s="156">
        <v>0</v>
      </c>
      <c r="M37" s="156">
        <v>0</v>
      </c>
      <c r="N37" s="157">
        <v>0</v>
      </c>
      <c r="O37" s="155">
        <v>0</v>
      </c>
      <c r="P37" s="156">
        <v>0</v>
      </c>
      <c r="Q37" s="156">
        <v>0</v>
      </c>
      <c r="R37" s="157">
        <v>0</v>
      </c>
      <c r="S37" s="155">
        <v>1</v>
      </c>
      <c r="T37" s="156">
        <v>1</v>
      </c>
      <c r="U37" s="156">
        <v>0</v>
      </c>
      <c r="V37" s="157">
        <v>0</v>
      </c>
      <c r="W37" s="155">
        <v>0</v>
      </c>
      <c r="X37" s="156">
        <v>0</v>
      </c>
      <c r="Y37" s="156">
        <v>0</v>
      </c>
      <c r="Z37" s="157">
        <v>0</v>
      </c>
    </row>
    <row r="38" spans="1:26" x14ac:dyDescent="0.3">
      <c r="A38" s="122" t="s">
        <v>176</v>
      </c>
      <c r="B38" s="117">
        <v>1</v>
      </c>
      <c r="C38" s="155">
        <v>0</v>
      </c>
      <c r="D38" s="156">
        <v>0</v>
      </c>
      <c r="E38" s="156">
        <v>0</v>
      </c>
      <c r="F38" s="157">
        <v>0</v>
      </c>
      <c r="G38" s="155">
        <v>0</v>
      </c>
      <c r="H38" s="156">
        <v>0</v>
      </c>
      <c r="I38" s="156">
        <v>0</v>
      </c>
      <c r="J38" s="157">
        <v>0</v>
      </c>
      <c r="K38" s="155">
        <v>0</v>
      </c>
      <c r="L38" s="156">
        <v>0</v>
      </c>
      <c r="M38" s="156">
        <v>0</v>
      </c>
      <c r="N38" s="157">
        <v>0</v>
      </c>
      <c r="O38" s="155">
        <v>0</v>
      </c>
      <c r="P38" s="156">
        <v>0</v>
      </c>
      <c r="Q38" s="156">
        <v>0</v>
      </c>
      <c r="R38" s="157">
        <v>0</v>
      </c>
      <c r="S38" s="155">
        <v>1</v>
      </c>
      <c r="T38" s="156">
        <v>0</v>
      </c>
      <c r="U38" s="156">
        <v>0</v>
      </c>
      <c r="V38" s="157">
        <v>1</v>
      </c>
      <c r="W38" s="155">
        <v>0</v>
      </c>
      <c r="X38" s="156">
        <v>0</v>
      </c>
      <c r="Y38" s="156">
        <v>0</v>
      </c>
      <c r="Z38" s="157">
        <v>0</v>
      </c>
    </row>
    <row r="39" spans="1:26" ht="15" thickBot="1" x14ac:dyDescent="0.35">
      <c r="A39" s="122" t="s">
        <v>132</v>
      </c>
      <c r="B39" s="118">
        <v>1</v>
      </c>
      <c r="C39" s="158">
        <v>0</v>
      </c>
      <c r="D39" s="159">
        <v>0</v>
      </c>
      <c r="E39" s="159">
        <v>0</v>
      </c>
      <c r="F39" s="160">
        <v>0</v>
      </c>
      <c r="G39" s="158">
        <v>0</v>
      </c>
      <c r="H39" s="159">
        <v>0</v>
      </c>
      <c r="I39" s="159">
        <v>0</v>
      </c>
      <c r="J39" s="160">
        <v>0</v>
      </c>
      <c r="K39" s="158">
        <v>0</v>
      </c>
      <c r="L39" s="159">
        <v>0</v>
      </c>
      <c r="M39" s="159">
        <v>0</v>
      </c>
      <c r="N39" s="160">
        <v>0</v>
      </c>
      <c r="O39" s="158">
        <v>1</v>
      </c>
      <c r="P39" s="159">
        <v>1</v>
      </c>
      <c r="Q39" s="159">
        <v>0</v>
      </c>
      <c r="R39" s="160">
        <v>0</v>
      </c>
      <c r="S39" s="158">
        <v>0</v>
      </c>
      <c r="T39" s="159">
        <v>0</v>
      </c>
      <c r="U39" s="159">
        <v>0</v>
      </c>
      <c r="V39" s="160">
        <v>0</v>
      </c>
      <c r="W39" s="158">
        <v>0</v>
      </c>
      <c r="X39" s="159">
        <v>0</v>
      </c>
      <c r="Y39" s="159">
        <v>0</v>
      </c>
      <c r="Z39" s="160">
        <v>0</v>
      </c>
    </row>
    <row r="40" spans="1:26" x14ac:dyDescent="0.3">
      <c r="A40" s="121" t="s">
        <v>78</v>
      </c>
      <c r="B40" s="130">
        <v>30</v>
      </c>
      <c r="C40" s="154">
        <v>9</v>
      </c>
      <c r="D40" s="152">
        <v>9</v>
      </c>
      <c r="E40" s="152" t="s">
        <v>80</v>
      </c>
      <c r="F40" s="153" t="s">
        <v>80</v>
      </c>
      <c r="G40" s="154">
        <v>0</v>
      </c>
      <c r="H40" s="152">
        <v>0</v>
      </c>
      <c r="I40" s="152" t="s">
        <v>80</v>
      </c>
      <c r="J40" s="153" t="s">
        <v>80</v>
      </c>
      <c r="K40" s="154">
        <v>0</v>
      </c>
      <c r="L40" s="152">
        <v>0</v>
      </c>
      <c r="M40" s="152" t="s">
        <v>80</v>
      </c>
      <c r="N40" s="153" t="s">
        <v>80</v>
      </c>
      <c r="O40" s="154">
        <v>1</v>
      </c>
      <c r="P40" s="152">
        <v>1</v>
      </c>
      <c r="Q40" s="152" t="s">
        <v>80</v>
      </c>
      <c r="R40" s="153" t="s">
        <v>80</v>
      </c>
      <c r="S40" s="154">
        <v>20</v>
      </c>
      <c r="T40" s="152">
        <v>20</v>
      </c>
      <c r="U40" s="152" t="s">
        <v>80</v>
      </c>
      <c r="V40" s="153" t="s">
        <v>80</v>
      </c>
      <c r="W40" s="154">
        <v>0</v>
      </c>
      <c r="X40" s="152">
        <v>0</v>
      </c>
      <c r="Y40" s="152" t="s">
        <v>80</v>
      </c>
      <c r="Z40" s="153" t="s">
        <v>80</v>
      </c>
    </row>
    <row r="41" spans="1:26" s="204" customFormat="1" x14ac:dyDescent="0.3">
      <c r="A41" s="122" t="s">
        <v>178</v>
      </c>
      <c r="B41" s="117">
        <v>3</v>
      </c>
      <c r="C41" s="155">
        <v>2</v>
      </c>
      <c r="D41" s="156">
        <v>2</v>
      </c>
      <c r="E41" s="156"/>
      <c r="F41" s="157"/>
      <c r="G41" s="155">
        <v>0</v>
      </c>
      <c r="H41" s="156">
        <v>0</v>
      </c>
      <c r="I41" s="156"/>
      <c r="J41" s="157"/>
      <c r="K41" s="155">
        <v>0</v>
      </c>
      <c r="L41" s="156">
        <v>0</v>
      </c>
      <c r="M41" s="156"/>
      <c r="N41" s="157"/>
      <c r="O41" s="155">
        <v>1</v>
      </c>
      <c r="P41" s="156">
        <v>1</v>
      </c>
      <c r="Q41" s="156"/>
      <c r="R41" s="157"/>
      <c r="S41" s="155">
        <v>0</v>
      </c>
      <c r="T41" s="156">
        <v>0</v>
      </c>
      <c r="U41" s="156"/>
      <c r="V41" s="157"/>
      <c r="W41" s="155">
        <v>0</v>
      </c>
      <c r="X41" s="156">
        <v>0</v>
      </c>
      <c r="Y41" s="156"/>
      <c r="Z41" s="157"/>
    </row>
    <row r="42" spans="1:26" s="204" customFormat="1" x14ac:dyDescent="0.3">
      <c r="A42" s="122" t="s">
        <v>133</v>
      </c>
      <c r="B42" s="117">
        <v>2</v>
      </c>
      <c r="C42" s="155">
        <v>0</v>
      </c>
      <c r="D42" s="156">
        <v>0</v>
      </c>
      <c r="E42" s="156"/>
      <c r="F42" s="157"/>
      <c r="G42" s="155">
        <v>0</v>
      </c>
      <c r="H42" s="156">
        <v>0</v>
      </c>
      <c r="I42" s="156"/>
      <c r="J42" s="157"/>
      <c r="K42" s="155">
        <v>0</v>
      </c>
      <c r="L42" s="156">
        <v>0</v>
      </c>
      <c r="M42" s="156"/>
      <c r="N42" s="157"/>
      <c r="O42" s="155">
        <v>0</v>
      </c>
      <c r="P42" s="156">
        <v>0</v>
      </c>
      <c r="Q42" s="156"/>
      <c r="R42" s="157"/>
      <c r="S42" s="155">
        <v>2</v>
      </c>
      <c r="T42" s="156">
        <v>2</v>
      </c>
      <c r="U42" s="156"/>
      <c r="V42" s="157"/>
      <c r="W42" s="155">
        <v>0</v>
      </c>
      <c r="X42" s="156">
        <v>0</v>
      </c>
      <c r="Y42" s="156"/>
      <c r="Z42" s="157"/>
    </row>
    <row r="43" spans="1:26" s="204" customFormat="1" x14ac:dyDescent="0.3">
      <c r="A43" s="122" t="s">
        <v>77</v>
      </c>
      <c r="B43" s="117">
        <v>2</v>
      </c>
      <c r="C43" s="155">
        <v>0</v>
      </c>
      <c r="D43" s="156">
        <v>0</v>
      </c>
      <c r="E43" s="156"/>
      <c r="F43" s="157"/>
      <c r="G43" s="155">
        <v>0</v>
      </c>
      <c r="H43" s="156">
        <v>0</v>
      </c>
      <c r="I43" s="156"/>
      <c r="J43" s="157"/>
      <c r="K43" s="155">
        <v>0</v>
      </c>
      <c r="L43" s="156">
        <v>0</v>
      </c>
      <c r="M43" s="156"/>
      <c r="N43" s="157"/>
      <c r="O43" s="155">
        <v>0</v>
      </c>
      <c r="P43" s="156">
        <v>0</v>
      </c>
      <c r="Q43" s="156"/>
      <c r="R43" s="157"/>
      <c r="S43" s="155">
        <v>2</v>
      </c>
      <c r="T43" s="156">
        <v>2</v>
      </c>
      <c r="U43" s="156"/>
      <c r="V43" s="157"/>
      <c r="W43" s="155">
        <v>0</v>
      </c>
      <c r="X43" s="156">
        <v>0</v>
      </c>
      <c r="Y43" s="156"/>
      <c r="Z43" s="157"/>
    </row>
    <row r="44" spans="1:26" s="204" customFormat="1" x14ac:dyDescent="0.3">
      <c r="A44" s="122" t="s">
        <v>130</v>
      </c>
      <c r="B44" s="117">
        <v>10</v>
      </c>
      <c r="C44" s="155">
        <v>5</v>
      </c>
      <c r="D44" s="156">
        <v>5</v>
      </c>
      <c r="E44" s="156"/>
      <c r="F44" s="157"/>
      <c r="G44" s="155">
        <v>0</v>
      </c>
      <c r="H44" s="156">
        <v>0</v>
      </c>
      <c r="I44" s="156"/>
      <c r="J44" s="157"/>
      <c r="K44" s="155">
        <v>0</v>
      </c>
      <c r="L44" s="156">
        <v>0</v>
      </c>
      <c r="M44" s="156"/>
      <c r="N44" s="157"/>
      <c r="O44" s="155">
        <v>0</v>
      </c>
      <c r="P44" s="156">
        <v>0</v>
      </c>
      <c r="Q44" s="156"/>
      <c r="R44" s="157"/>
      <c r="S44" s="155">
        <v>5</v>
      </c>
      <c r="T44" s="156">
        <v>5</v>
      </c>
      <c r="U44" s="156"/>
      <c r="V44" s="157"/>
      <c r="W44" s="155">
        <v>0</v>
      </c>
      <c r="X44" s="156">
        <v>0</v>
      </c>
      <c r="Y44" s="156"/>
      <c r="Z44" s="157"/>
    </row>
    <row r="45" spans="1:26" s="204" customFormat="1" x14ac:dyDescent="0.3">
      <c r="A45" s="122" t="s">
        <v>71</v>
      </c>
      <c r="B45" s="117">
        <v>9</v>
      </c>
      <c r="C45" s="155">
        <v>1</v>
      </c>
      <c r="D45" s="156">
        <v>1</v>
      </c>
      <c r="E45" s="156"/>
      <c r="F45" s="157"/>
      <c r="G45" s="155">
        <v>0</v>
      </c>
      <c r="H45" s="156">
        <v>0</v>
      </c>
      <c r="I45" s="156"/>
      <c r="J45" s="157"/>
      <c r="K45" s="155">
        <v>0</v>
      </c>
      <c r="L45" s="156">
        <v>0</v>
      </c>
      <c r="M45" s="156"/>
      <c r="N45" s="157"/>
      <c r="O45" s="155">
        <v>0</v>
      </c>
      <c r="P45" s="156">
        <v>0</v>
      </c>
      <c r="Q45" s="156"/>
      <c r="R45" s="157"/>
      <c r="S45" s="155">
        <v>8</v>
      </c>
      <c r="T45" s="156">
        <v>8</v>
      </c>
      <c r="U45" s="156"/>
      <c r="V45" s="157"/>
      <c r="W45" s="155">
        <v>0</v>
      </c>
      <c r="X45" s="156">
        <v>0</v>
      </c>
      <c r="Y45" s="156"/>
      <c r="Z45" s="157"/>
    </row>
    <row r="46" spans="1:26" ht="15" thickBot="1" x14ac:dyDescent="0.35">
      <c r="A46" s="122" t="s">
        <v>72</v>
      </c>
      <c r="B46" s="116">
        <v>4</v>
      </c>
      <c r="C46" s="167">
        <v>1</v>
      </c>
      <c r="D46" s="168">
        <v>1</v>
      </c>
      <c r="E46" s="168"/>
      <c r="F46" s="169"/>
      <c r="G46" s="167">
        <v>0</v>
      </c>
      <c r="H46" s="168">
        <v>0</v>
      </c>
      <c r="I46" s="168"/>
      <c r="J46" s="169"/>
      <c r="K46" s="167">
        <v>0</v>
      </c>
      <c r="L46" s="168">
        <v>0</v>
      </c>
      <c r="M46" s="168"/>
      <c r="N46" s="169"/>
      <c r="O46" s="167">
        <v>0</v>
      </c>
      <c r="P46" s="168">
        <v>0</v>
      </c>
      <c r="Q46" s="168"/>
      <c r="R46" s="169"/>
      <c r="S46" s="167">
        <v>3</v>
      </c>
      <c r="T46" s="168">
        <v>3</v>
      </c>
      <c r="U46" s="168"/>
      <c r="V46" s="169"/>
      <c r="W46" s="167">
        <v>0</v>
      </c>
      <c r="X46" s="168">
        <v>0</v>
      </c>
      <c r="Y46" s="168"/>
      <c r="Z46" s="169"/>
    </row>
    <row r="47" spans="1:26" x14ac:dyDescent="0.3">
      <c r="A47" s="121" t="s">
        <v>79</v>
      </c>
      <c r="B47" s="130">
        <v>8</v>
      </c>
      <c r="C47" s="154">
        <v>2</v>
      </c>
      <c r="D47" s="152" t="s">
        <v>80</v>
      </c>
      <c r="E47" s="152">
        <v>2</v>
      </c>
      <c r="F47" s="153" t="s">
        <v>80</v>
      </c>
      <c r="G47" s="154">
        <v>0</v>
      </c>
      <c r="H47" s="152" t="s">
        <v>80</v>
      </c>
      <c r="I47" s="152">
        <v>0</v>
      </c>
      <c r="J47" s="153" t="s">
        <v>80</v>
      </c>
      <c r="K47" s="154">
        <v>1</v>
      </c>
      <c r="L47" s="152" t="s">
        <v>80</v>
      </c>
      <c r="M47" s="152">
        <v>1</v>
      </c>
      <c r="N47" s="153" t="s">
        <v>80</v>
      </c>
      <c r="O47" s="154">
        <v>0</v>
      </c>
      <c r="P47" s="152" t="s">
        <v>80</v>
      </c>
      <c r="Q47" s="152">
        <v>0</v>
      </c>
      <c r="R47" s="153" t="s">
        <v>80</v>
      </c>
      <c r="S47" s="154">
        <v>5</v>
      </c>
      <c r="T47" s="152" t="s">
        <v>80</v>
      </c>
      <c r="U47" s="152">
        <v>5</v>
      </c>
      <c r="V47" s="153" t="s">
        <v>80</v>
      </c>
      <c r="W47" s="154">
        <v>0</v>
      </c>
      <c r="X47" s="152" t="s">
        <v>80</v>
      </c>
      <c r="Y47" s="152">
        <v>0</v>
      </c>
      <c r="Z47" s="153" t="s">
        <v>80</v>
      </c>
    </row>
    <row r="48" spans="1:26" x14ac:dyDescent="0.3">
      <c r="A48" s="122" t="s">
        <v>178</v>
      </c>
      <c r="B48" s="115">
        <v>1</v>
      </c>
      <c r="C48" s="164">
        <v>0</v>
      </c>
      <c r="D48" s="165"/>
      <c r="E48" s="165">
        <v>0</v>
      </c>
      <c r="F48" s="166"/>
      <c r="G48" s="164">
        <v>0</v>
      </c>
      <c r="H48" s="165"/>
      <c r="I48" s="165">
        <v>0</v>
      </c>
      <c r="J48" s="166"/>
      <c r="K48" s="164">
        <v>0</v>
      </c>
      <c r="L48" s="165"/>
      <c r="M48" s="165">
        <v>0</v>
      </c>
      <c r="N48" s="166"/>
      <c r="O48" s="164">
        <v>0</v>
      </c>
      <c r="P48" s="165"/>
      <c r="Q48" s="165">
        <v>0</v>
      </c>
      <c r="R48" s="166"/>
      <c r="S48" s="164">
        <v>1</v>
      </c>
      <c r="T48" s="165"/>
      <c r="U48" s="165">
        <v>1</v>
      </c>
      <c r="V48" s="166"/>
      <c r="W48" s="164">
        <v>0</v>
      </c>
      <c r="X48" s="165"/>
      <c r="Y48" s="165">
        <v>0</v>
      </c>
      <c r="Z48" s="166"/>
    </row>
    <row r="49" spans="1:26" s="204" customFormat="1" x14ac:dyDescent="0.3">
      <c r="A49" s="122" t="s">
        <v>133</v>
      </c>
      <c r="B49" s="385">
        <v>1</v>
      </c>
      <c r="C49" s="389">
        <v>0</v>
      </c>
      <c r="D49" s="390"/>
      <c r="E49" s="390">
        <v>0</v>
      </c>
      <c r="F49" s="391"/>
      <c r="G49" s="389">
        <v>0</v>
      </c>
      <c r="H49" s="390"/>
      <c r="I49" s="390">
        <v>0</v>
      </c>
      <c r="J49" s="391"/>
      <c r="K49" s="389">
        <v>0</v>
      </c>
      <c r="L49" s="390"/>
      <c r="M49" s="390">
        <v>0</v>
      </c>
      <c r="N49" s="391"/>
      <c r="O49" s="389">
        <v>0</v>
      </c>
      <c r="P49" s="390"/>
      <c r="Q49" s="390">
        <v>0</v>
      </c>
      <c r="R49" s="391"/>
      <c r="S49" s="389">
        <v>1</v>
      </c>
      <c r="T49" s="390"/>
      <c r="U49" s="390">
        <v>1</v>
      </c>
      <c r="V49" s="391"/>
      <c r="W49" s="389">
        <v>0</v>
      </c>
      <c r="X49" s="390"/>
      <c r="Y49" s="390">
        <v>0</v>
      </c>
      <c r="Z49" s="391"/>
    </row>
    <row r="50" spans="1:26" s="204" customFormat="1" x14ac:dyDescent="0.3">
      <c r="A50" s="122" t="s">
        <v>77</v>
      </c>
      <c r="B50" s="385">
        <v>2</v>
      </c>
      <c r="C50" s="389">
        <v>0</v>
      </c>
      <c r="D50" s="390"/>
      <c r="E50" s="390">
        <v>0</v>
      </c>
      <c r="F50" s="391"/>
      <c r="G50" s="389">
        <v>0</v>
      </c>
      <c r="H50" s="390"/>
      <c r="I50" s="390">
        <v>0</v>
      </c>
      <c r="J50" s="391"/>
      <c r="K50" s="389">
        <v>1</v>
      </c>
      <c r="L50" s="390"/>
      <c r="M50" s="390">
        <v>1</v>
      </c>
      <c r="N50" s="391"/>
      <c r="O50" s="389">
        <v>0</v>
      </c>
      <c r="P50" s="390"/>
      <c r="Q50" s="390">
        <v>0</v>
      </c>
      <c r="R50" s="391"/>
      <c r="S50" s="389">
        <v>1</v>
      </c>
      <c r="T50" s="390"/>
      <c r="U50" s="390">
        <v>1</v>
      </c>
      <c r="V50" s="391"/>
      <c r="W50" s="389">
        <v>0</v>
      </c>
      <c r="X50" s="390"/>
      <c r="Y50" s="390">
        <v>0</v>
      </c>
      <c r="Z50" s="391"/>
    </row>
    <row r="51" spans="1:26" s="204" customFormat="1" x14ac:dyDescent="0.3">
      <c r="A51" s="122" t="s">
        <v>130</v>
      </c>
      <c r="B51" s="385">
        <v>1</v>
      </c>
      <c r="C51" s="389">
        <v>0</v>
      </c>
      <c r="D51" s="390"/>
      <c r="E51" s="390">
        <v>0</v>
      </c>
      <c r="F51" s="391"/>
      <c r="G51" s="389">
        <v>0</v>
      </c>
      <c r="H51" s="390"/>
      <c r="I51" s="390">
        <v>0</v>
      </c>
      <c r="J51" s="391"/>
      <c r="K51" s="389">
        <v>0</v>
      </c>
      <c r="L51" s="390"/>
      <c r="M51" s="390">
        <v>0</v>
      </c>
      <c r="N51" s="391"/>
      <c r="O51" s="389">
        <v>0</v>
      </c>
      <c r="P51" s="390"/>
      <c r="Q51" s="390">
        <v>0</v>
      </c>
      <c r="R51" s="391"/>
      <c r="S51" s="389">
        <v>1</v>
      </c>
      <c r="T51" s="390"/>
      <c r="U51" s="390">
        <v>1</v>
      </c>
      <c r="V51" s="391"/>
      <c r="W51" s="389">
        <v>0</v>
      </c>
      <c r="X51" s="390"/>
      <c r="Y51" s="390">
        <v>0</v>
      </c>
      <c r="Z51" s="391"/>
    </row>
    <row r="52" spans="1:26" ht="15" thickBot="1" x14ac:dyDescent="0.35">
      <c r="A52" s="122" t="s">
        <v>71</v>
      </c>
      <c r="B52" s="116">
        <v>3</v>
      </c>
      <c r="C52" s="167">
        <v>2</v>
      </c>
      <c r="D52" s="168"/>
      <c r="E52" s="168">
        <v>2</v>
      </c>
      <c r="F52" s="169"/>
      <c r="G52" s="167">
        <v>0</v>
      </c>
      <c r="H52" s="168"/>
      <c r="I52" s="168">
        <v>0</v>
      </c>
      <c r="J52" s="169"/>
      <c r="K52" s="167">
        <v>0</v>
      </c>
      <c r="L52" s="168"/>
      <c r="M52" s="168">
        <v>0</v>
      </c>
      <c r="N52" s="169"/>
      <c r="O52" s="167">
        <v>0</v>
      </c>
      <c r="P52" s="168"/>
      <c r="Q52" s="168">
        <v>0</v>
      </c>
      <c r="R52" s="169"/>
      <c r="S52" s="167">
        <v>1</v>
      </c>
      <c r="T52" s="168"/>
      <c r="U52" s="168">
        <v>1</v>
      </c>
      <c r="V52" s="169"/>
      <c r="W52" s="167">
        <v>0</v>
      </c>
      <c r="X52" s="168"/>
      <c r="Y52" s="168">
        <v>0</v>
      </c>
      <c r="Z52" s="169"/>
    </row>
    <row r="53" spans="1:26" x14ac:dyDescent="0.3">
      <c r="A53" s="121" t="s">
        <v>83</v>
      </c>
      <c r="B53" s="144" t="s">
        <v>179</v>
      </c>
      <c r="C53" s="170">
        <v>0</v>
      </c>
      <c r="D53" s="152">
        <v>0</v>
      </c>
      <c r="E53" s="152">
        <v>0</v>
      </c>
      <c r="F53" s="153">
        <v>0</v>
      </c>
      <c r="G53" s="170">
        <v>0</v>
      </c>
      <c r="H53" s="152">
        <v>0</v>
      </c>
      <c r="I53" s="152">
        <v>0</v>
      </c>
      <c r="J53" s="153">
        <v>0</v>
      </c>
      <c r="K53" s="170">
        <v>1</v>
      </c>
      <c r="L53" s="152">
        <v>0</v>
      </c>
      <c r="M53" s="152">
        <v>1</v>
      </c>
      <c r="N53" s="153">
        <v>0</v>
      </c>
      <c r="O53" s="170">
        <v>0</v>
      </c>
      <c r="P53" s="152">
        <v>0</v>
      </c>
      <c r="Q53" s="152">
        <v>0</v>
      </c>
      <c r="R53" s="153">
        <v>0</v>
      </c>
      <c r="S53" s="170">
        <v>6</v>
      </c>
      <c r="T53" s="152">
        <v>3</v>
      </c>
      <c r="U53" s="152">
        <v>0</v>
      </c>
      <c r="V53" s="153">
        <v>3</v>
      </c>
      <c r="W53" s="170">
        <v>0</v>
      </c>
      <c r="X53" s="152">
        <v>0</v>
      </c>
      <c r="Y53" s="152">
        <v>0</v>
      </c>
      <c r="Z53" s="153">
        <v>0</v>
      </c>
    </row>
    <row r="54" spans="1:26" x14ac:dyDescent="0.3">
      <c r="A54" s="122" t="s">
        <v>66</v>
      </c>
      <c r="B54" s="115">
        <v>1</v>
      </c>
      <c r="C54" s="171">
        <v>0</v>
      </c>
      <c r="D54" s="165">
        <v>0</v>
      </c>
      <c r="E54" s="165">
        <v>0</v>
      </c>
      <c r="F54" s="157">
        <v>0</v>
      </c>
      <c r="G54" s="171">
        <v>0</v>
      </c>
      <c r="H54" s="165">
        <v>0</v>
      </c>
      <c r="I54" s="165">
        <v>0</v>
      </c>
      <c r="J54" s="157">
        <v>0</v>
      </c>
      <c r="K54" s="171">
        <v>0</v>
      </c>
      <c r="L54" s="165">
        <v>0</v>
      </c>
      <c r="M54" s="165">
        <v>0</v>
      </c>
      <c r="N54" s="157">
        <v>0</v>
      </c>
      <c r="O54" s="171">
        <v>0</v>
      </c>
      <c r="P54" s="165">
        <v>0</v>
      </c>
      <c r="Q54" s="165">
        <v>0</v>
      </c>
      <c r="R54" s="157">
        <v>0</v>
      </c>
      <c r="S54" s="171">
        <v>1</v>
      </c>
      <c r="T54" s="165">
        <v>0</v>
      </c>
      <c r="U54" s="165">
        <v>0</v>
      </c>
      <c r="V54" s="157">
        <v>1</v>
      </c>
      <c r="W54" s="171">
        <v>0</v>
      </c>
      <c r="X54" s="165">
        <v>0</v>
      </c>
      <c r="Y54" s="165">
        <v>0</v>
      </c>
      <c r="Z54" s="157">
        <v>0</v>
      </c>
    </row>
    <row r="55" spans="1:26" x14ac:dyDescent="0.3">
      <c r="A55" s="122" t="s">
        <v>67</v>
      </c>
      <c r="B55" s="115">
        <v>1</v>
      </c>
      <c r="C55" s="171">
        <v>0</v>
      </c>
      <c r="D55" s="165">
        <v>0</v>
      </c>
      <c r="E55" s="165">
        <v>0</v>
      </c>
      <c r="F55" s="157">
        <v>0</v>
      </c>
      <c r="G55" s="171">
        <v>0</v>
      </c>
      <c r="H55" s="165">
        <v>0</v>
      </c>
      <c r="I55" s="165">
        <v>0</v>
      </c>
      <c r="J55" s="157">
        <v>0</v>
      </c>
      <c r="K55" s="171">
        <v>0</v>
      </c>
      <c r="L55" s="165">
        <v>0</v>
      </c>
      <c r="M55" s="165">
        <v>0</v>
      </c>
      <c r="N55" s="157">
        <v>0</v>
      </c>
      <c r="O55" s="171">
        <v>0</v>
      </c>
      <c r="P55" s="165">
        <v>0</v>
      </c>
      <c r="Q55" s="165">
        <v>0</v>
      </c>
      <c r="R55" s="157">
        <v>0</v>
      </c>
      <c r="S55" s="171">
        <v>1</v>
      </c>
      <c r="T55" s="165">
        <v>1</v>
      </c>
      <c r="U55" s="165">
        <v>0</v>
      </c>
      <c r="V55" s="157">
        <v>0</v>
      </c>
      <c r="W55" s="171">
        <v>0</v>
      </c>
      <c r="X55" s="165">
        <v>0</v>
      </c>
      <c r="Y55" s="165">
        <v>0</v>
      </c>
      <c r="Z55" s="157">
        <v>0</v>
      </c>
    </row>
    <row r="56" spans="1:26" x14ac:dyDescent="0.3">
      <c r="A56" s="122" t="s">
        <v>84</v>
      </c>
      <c r="B56" s="115">
        <v>1</v>
      </c>
      <c r="C56" s="171">
        <v>0</v>
      </c>
      <c r="D56" s="165">
        <v>0</v>
      </c>
      <c r="E56" s="165">
        <v>0</v>
      </c>
      <c r="F56" s="157">
        <v>0</v>
      </c>
      <c r="G56" s="171">
        <v>0</v>
      </c>
      <c r="H56" s="165">
        <v>0</v>
      </c>
      <c r="I56" s="165">
        <v>0</v>
      </c>
      <c r="J56" s="157">
        <v>0</v>
      </c>
      <c r="K56" s="171">
        <v>0</v>
      </c>
      <c r="L56" s="165">
        <v>0</v>
      </c>
      <c r="M56" s="165">
        <v>0</v>
      </c>
      <c r="N56" s="157">
        <v>0</v>
      </c>
      <c r="O56" s="171">
        <v>0</v>
      </c>
      <c r="P56" s="165">
        <v>0</v>
      </c>
      <c r="Q56" s="165">
        <v>0</v>
      </c>
      <c r="R56" s="157">
        <v>0</v>
      </c>
      <c r="S56" s="171">
        <v>1</v>
      </c>
      <c r="T56" s="165">
        <v>1</v>
      </c>
      <c r="U56" s="165">
        <v>0</v>
      </c>
      <c r="V56" s="157">
        <v>0</v>
      </c>
      <c r="W56" s="171">
        <v>0</v>
      </c>
      <c r="X56" s="165">
        <v>0</v>
      </c>
      <c r="Y56" s="165">
        <v>0</v>
      </c>
      <c r="Z56" s="157">
        <v>0</v>
      </c>
    </row>
    <row r="57" spans="1:26" s="204" customFormat="1" x14ac:dyDescent="0.3">
      <c r="A57" s="122" t="s">
        <v>128</v>
      </c>
      <c r="B57" s="115">
        <v>1</v>
      </c>
      <c r="C57" s="171">
        <v>0</v>
      </c>
      <c r="D57" s="165">
        <v>0</v>
      </c>
      <c r="E57" s="165">
        <v>0</v>
      </c>
      <c r="F57" s="157">
        <v>0</v>
      </c>
      <c r="G57" s="171">
        <v>0</v>
      </c>
      <c r="H57" s="165">
        <v>0</v>
      </c>
      <c r="I57" s="165">
        <v>0</v>
      </c>
      <c r="J57" s="157">
        <v>0</v>
      </c>
      <c r="K57" s="171">
        <v>0</v>
      </c>
      <c r="L57" s="165">
        <v>0</v>
      </c>
      <c r="M57" s="165">
        <v>0</v>
      </c>
      <c r="N57" s="157">
        <v>0</v>
      </c>
      <c r="O57" s="171">
        <v>0</v>
      </c>
      <c r="P57" s="165">
        <v>0</v>
      </c>
      <c r="Q57" s="165">
        <v>0</v>
      </c>
      <c r="R57" s="157">
        <v>0</v>
      </c>
      <c r="S57" s="171">
        <v>1</v>
      </c>
      <c r="T57" s="165">
        <v>1</v>
      </c>
      <c r="U57" s="165">
        <v>0</v>
      </c>
      <c r="V57" s="157">
        <v>0</v>
      </c>
      <c r="W57" s="171">
        <v>0</v>
      </c>
      <c r="X57" s="165">
        <v>0</v>
      </c>
      <c r="Y57" s="165">
        <v>0</v>
      </c>
      <c r="Z57" s="157">
        <v>0</v>
      </c>
    </row>
    <row r="58" spans="1:26" x14ac:dyDescent="0.3">
      <c r="A58" s="122" t="s">
        <v>129</v>
      </c>
      <c r="B58" s="115">
        <v>1</v>
      </c>
      <c r="C58" s="171">
        <v>0</v>
      </c>
      <c r="D58" s="165">
        <v>0</v>
      </c>
      <c r="E58" s="165">
        <v>0</v>
      </c>
      <c r="F58" s="157">
        <v>0</v>
      </c>
      <c r="G58" s="171">
        <v>0</v>
      </c>
      <c r="H58" s="165">
        <v>0</v>
      </c>
      <c r="I58" s="165">
        <v>0</v>
      </c>
      <c r="J58" s="157">
        <v>0</v>
      </c>
      <c r="K58" s="171">
        <v>0</v>
      </c>
      <c r="L58" s="165">
        <v>0</v>
      </c>
      <c r="M58" s="165">
        <v>0</v>
      </c>
      <c r="N58" s="157">
        <v>0</v>
      </c>
      <c r="O58" s="171">
        <v>0</v>
      </c>
      <c r="P58" s="165">
        <v>0</v>
      </c>
      <c r="Q58" s="165">
        <v>0</v>
      </c>
      <c r="R58" s="157">
        <v>0</v>
      </c>
      <c r="S58" s="171">
        <v>1</v>
      </c>
      <c r="T58" s="165">
        <v>0</v>
      </c>
      <c r="U58" s="165">
        <v>0</v>
      </c>
      <c r="V58" s="157">
        <v>1</v>
      </c>
      <c r="W58" s="171">
        <v>0</v>
      </c>
      <c r="X58" s="165">
        <v>0</v>
      </c>
      <c r="Y58" s="165">
        <v>0</v>
      </c>
      <c r="Z58" s="157">
        <v>0</v>
      </c>
    </row>
    <row r="59" spans="1:26" x14ac:dyDescent="0.3">
      <c r="A59" s="122" t="s">
        <v>68</v>
      </c>
      <c r="B59" s="115">
        <v>1</v>
      </c>
      <c r="C59" s="171">
        <v>0</v>
      </c>
      <c r="D59" s="165">
        <v>0</v>
      </c>
      <c r="E59" s="165">
        <v>0</v>
      </c>
      <c r="F59" s="157">
        <v>0</v>
      </c>
      <c r="G59" s="171">
        <v>0</v>
      </c>
      <c r="H59" s="165">
        <v>0</v>
      </c>
      <c r="I59" s="165">
        <v>0</v>
      </c>
      <c r="J59" s="157">
        <v>0</v>
      </c>
      <c r="K59" s="171">
        <v>1</v>
      </c>
      <c r="L59" s="165">
        <v>0</v>
      </c>
      <c r="M59" s="165">
        <v>1</v>
      </c>
      <c r="N59" s="157">
        <v>0</v>
      </c>
      <c r="O59" s="171">
        <v>0</v>
      </c>
      <c r="P59" s="165">
        <v>0</v>
      </c>
      <c r="Q59" s="165">
        <v>0</v>
      </c>
      <c r="R59" s="157">
        <v>0</v>
      </c>
      <c r="S59" s="171">
        <v>0</v>
      </c>
      <c r="T59" s="165">
        <v>0</v>
      </c>
      <c r="U59" s="165">
        <v>0</v>
      </c>
      <c r="V59" s="157">
        <v>0</v>
      </c>
      <c r="W59" s="171">
        <v>0</v>
      </c>
      <c r="X59" s="165">
        <v>0</v>
      </c>
      <c r="Y59" s="165">
        <v>0</v>
      </c>
      <c r="Z59" s="157">
        <v>0</v>
      </c>
    </row>
    <row r="60" spans="1:26" ht="15" thickBot="1" x14ac:dyDescent="0.35">
      <c r="A60" s="122" t="s">
        <v>69</v>
      </c>
      <c r="B60" s="116">
        <v>1</v>
      </c>
      <c r="C60" s="172">
        <v>0</v>
      </c>
      <c r="D60" s="168">
        <v>0</v>
      </c>
      <c r="E60" s="168">
        <v>0</v>
      </c>
      <c r="F60" s="160">
        <v>0</v>
      </c>
      <c r="G60" s="172">
        <v>0</v>
      </c>
      <c r="H60" s="168">
        <v>0</v>
      </c>
      <c r="I60" s="168">
        <v>0</v>
      </c>
      <c r="J60" s="160">
        <v>0</v>
      </c>
      <c r="K60" s="172">
        <v>0</v>
      </c>
      <c r="L60" s="168">
        <v>0</v>
      </c>
      <c r="M60" s="168">
        <v>0</v>
      </c>
      <c r="N60" s="160">
        <v>0</v>
      </c>
      <c r="O60" s="172">
        <v>0</v>
      </c>
      <c r="P60" s="168">
        <v>0</v>
      </c>
      <c r="Q60" s="168">
        <v>0</v>
      </c>
      <c r="R60" s="160">
        <v>0</v>
      </c>
      <c r="S60" s="172">
        <v>1</v>
      </c>
      <c r="T60" s="168">
        <v>0</v>
      </c>
      <c r="U60" s="168">
        <v>0</v>
      </c>
      <c r="V60" s="160">
        <v>1</v>
      </c>
      <c r="W60" s="172">
        <v>0</v>
      </c>
      <c r="X60" s="168">
        <v>0</v>
      </c>
      <c r="Y60" s="168">
        <v>0</v>
      </c>
      <c r="Z60" s="160">
        <v>0</v>
      </c>
    </row>
    <row r="61" spans="1:26" x14ac:dyDescent="0.3">
      <c r="A61" s="121" t="s">
        <v>81</v>
      </c>
      <c r="B61" s="144" t="s">
        <v>181</v>
      </c>
      <c r="C61" s="170">
        <v>0</v>
      </c>
      <c r="D61" s="152">
        <v>0</v>
      </c>
      <c r="E61" s="152">
        <v>0</v>
      </c>
      <c r="F61" s="153">
        <v>0</v>
      </c>
      <c r="G61" s="170">
        <v>0</v>
      </c>
      <c r="H61" s="152">
        <v>0</v>
      </c>
      <c r="I61" s="152">
        <v>0</v>
      </c>
      <c r="J61" s="153">
        <v>0</v>
      </c>
      <c r="K61" s="170">
        <v>0</v>
      </c>
      <c r="L61" s="152">
        <v>0</v>
      </c>
      <c r="M61" s="152">
        <v>0</v>
      </c>
      <c r="N61" s="153">
        <v>0</v>
      </c>
      <c r="O61" s="170">
        <v>0</v>
      </c>
      <c r="P61" s="152">
        <v>0</v>
      </c>
      <c r="Q61" s="152">
        <v>0</v>
      </c>
      <c r="R61" s="153">
        <v>0</v>
      </c>
      <c r="S61" s="170">
        <v>5</v>
      </c>
      <c r="T61" s="152">
        <v>2</v>
      </c>
      <c r="U61" s="152">
        <v>1</v>
      </c>
      <c r="V61" s="153">
        <v>2</v>
      </c>
      <c r="W61" s="170">
        <v>1</v>
      </c>
      <c r="X61" s="152">
        <v>0</v>
      </c>
      <c r="Y61" s="152">
        <v>0</v>
      </c>
      <c r="Z61" s="153">
        <v>1</v>
      </c>
    </row>
    <row r="62" spans="1:26" x14ac:dyDescent="0.3">
      <c r="A62" s="122" t="s">
        <v>64</v>
      </c>
      <c r="B62" s="115">
        <v>1</v>
      </c>
      <c r="C62" s="171">
        <v>0</v>
      </c>
      <c r="D62" s="165">
        <v>0</v>
      </c>
      <c r="E62" s="165">
        <v>0</v>
      </c>
      <c r="F62" s="157">
        <v>0</v>
      </c>
      <c r="G62" s="171">
        <v>0</v>
      </c>
      <c r="H62" s="165">
        <v>0</v>
      </c>
      <c r="I62" s="165">
        <v>0</v>
      </c>
      <c r="J62" s="157">
        <v>0</v>
      </c>
      <c r="K62" s="171">
        <v>0</v>
      </c>
      <c r="L62" s="165">
        <v>0</v>
      </c>
      <c r="M62" s="165">
        <v>0</v>
      </c>
      <c r="N62" s="157">
        <v>0</v>
      </c>
      <c r="O62" s="171">
        <v>0</v>
      </c>
      <c r="P62" s="165">
        <v>0</v>
      </c>
      <c r="Q62" s="165">
        <v>0</v>
      </c>
      <c r="R62" s="157">
        <v>0</v>
      </c>
      <c r="S62" s="171">
        <v>1</v>
      </c>
      <c r="T62" s="165">
        <v>1</v>
      </c>
      <c r="U62" s="165">
        <v>0</v>
      </c>
      <c r="V62" s="157">
        <v>0</v>
      </c>
      <c r="W62" s="171">
        <v>0</v>
      </c>
      <c r="X62" s="165">
        <v>0</v>
      </c>
      <c r="Y62" s="165">
        <v>0</v>
      </c>
      <c r="Z62" s="157">
        <v>0</v>
      </c>
    </row>
    <row r="63" spans="1:26" x14ac:dyDescent="0.3">
      <c r="A63" s="122" t="s">
        <v>175</v>
      </c>
      <c r="B63" s="115">
        <v>1</v>
      </c>
      <c r="C63" s="171">
        <v>0</v>
      </c>
      <c r="D63" s="165">
        <v>0</v>
      </c>
      <c r="E63" s="165">
        <v>0</v>
      </c>
      <c r="F63" s="157">
        <v>0</v>
      </c>
      <c r="G63" s="171">
        <v>0</v>
      </c>
      <c r="H63" s="165">
        <v>0</v>
      </c>
      <c r="I63" s="165">
        <v>0</v>
      </c>
      <c r="J63" s="157">
        <v>0</v>
      </c>
      <c r="K63" s="171">
        <v>0</v>
      </c>
      <c r="L63" s="165">
        <v>0</v>
      </c>
      <c r="M63" s="165">
        <v>0</v>
      </c>
      <c r="N63" s="157">
        <v>0</v>
      </c>
      <c r="O63" s="171">
        <v>0</v>
      </c>
      <c r="P63" s="165">
        <v>0</v>
      </c>
      <c r="Q63" s="165">
        <v>0</v>
      </c>
      <c r="R63" s="157">
        <v>0</v>
      </c>
      <c r="S63" s="171">
        <v>1</v>
      </c>
      <c r="T63" s="165">
        <v>1</v>
      </c>
      <c r="U63" s="165">
        <v>0</v>
      </c>
      <c r="V63" s="157">
        <v>0</v>
      </c>
      <c r="W63" s="171">
        <v>0</v>
      </c>
      <c r="X63" s="165">
        <v>0</v>
      </c>
      <c r="Y63" s="165">
        <v>0</v>
      </c>
      <c r="Z63" s="157">
        <v>0</v>
      </c>
    </row>
    <row r="64" spans="1:26" s="204" customFormat="1" x14ac:dyDescent="0.3">
      <c r="A64" s="122" t="s">
        <v>134</v>
      </c>
      <c r="B64" s="115">
        <v>2</v>
      </c>
      <c r="C64" s="171">
        <v>0</v>
      </c>
      <c r="D64" s="165">
        <v>0</v>
      </c>
      <c r="E64" s="165">
        <v>0</v>
      </c>
      <c r="F64" s="157">
        <v>0</v>
      </c>
      <c r="G64" s="171">
        <v>0</v>
      </c>
      <c r="H64" s="165">
        <v>0</v>
      </c>
      <c r="I64" s="165">
        <v>0</v>
      </c>
      <c r="J64" s="157">
        <v>0</v>
      </c>
      <c r="K64" s="171">
        <v>0</v>
      </c>
      <c r="L64" s="165">
        <v>0</v>
      </c>
      <c r="M64" s="165">
        <v>0</v>
      </c>
      <c r="N64" s="157">
        <v>0</v>
      </c>
      <c r="O64" s="171">
        <v>0</v>
      </c>
      <c r="P64" s="165">
        <v>0</v>
      </c>
      <c r="Q64" s="165">
        <v>0</v>
      </c>
      <c r="R64" s="157">
        <v>0</v>
      </c>
      <c r="S64" s="171">
        <v>2</v>
      </c>
      <c r="T64" s="165">
        <v>0</v>
      </c>
      <c r="U64" s="165">
        <v>0</v>
      </c>
      <c r="V64" s="157">
        <v>2</v>
      </c>
      <c r="W64" s="171">
        <v>0</v>
      </c>
      <c r="X64" s="165">
        <v>0</v>
      </c>
      <c r="Y64" s="165">
        <v>0</v>
      </c>
      <c r="Z64" s="157">
        <v>0</v>
      </c>
    </row>
    <row r="65" spans="1:26" x14ac:dyDescent="0.3">
      <c r="A65" s="122" t="s">
        <v>180</v>
      </c>
      <c r="B65" s="115">
        <v>1</v>
      </c>
      <c r="C65" s="171">
        <v>0</v>
      </c>
      <c r="D65" s="165">
        <v>0</v>
      </c>
      <c r="E65" s="165">
        <v>0</v>
      </c>
      <c r="F65" s="157">
        <v>0</v>
      </c>
      <c r="G65" s="171">
        <v>0</v>
      </c>
      <c r="H65" s="165">
        <v>0</v>
      </c>
      <c r="I65" s="165">
        <v>0</v>
      </c>
      <c r="J65" s="157">
        <v>0</v>
      </c>
      <c r="K65" s="171">
        <v>0</v>
      </c>
      <c r="L65" s="165">
        <v>0</v>
      </c>
      <c r="M65" s="165">
        <v>0</v>
      </c>
      <c r="N65" s="157">
        <v>0</v>
      </c>
      <c r="O65" s="171">
        <v>0</v>
      </c>
      <c r="P65" s="165">
        <v>0</v>
      </c>
      <c r="Q65" s="165">
        <v>0</v>
      </c>
      <c r="R65" s="157">
        <v>0</v>
      </c>
      <c r="S65" s="171">
        <v>0</v>
      </c>
      <c r="T65" s="165">
        <v>0</v>
      </c>
      <c r="U65" s="165">
        <v>0</v>
      </c>
      <c r="V65" s="157">
        <v>0</v>
      </c>
      <c r="W65" s="171">
        <v>1</v>
      </c>
      <c r="X65" s="165">
        <v>0</v>
      </c>
      <c r="Y65" s="165">
        <v>0</v>
      </c>
      <c r="Z65" s="157">
        <v>1</v>
      </c>
    </row>
    <row r="66" spans="1:26" ht="15" thickBot="1" x14ac:dyDescent="0.35">
      <c r="A66" s="139" t="s">
        <v>82</v>
      </c>
      <c r="B66" s="116">
        <v>1</v>
      </c>
      <c r="C66" s="172">
        <v>0</v>
      </c>
      <c r="D66" s="168">
        <v>0</v>
      </c>
      <c r="E66" s="168">
        <v>0</v>
      </c>
      <c r="F66" s="160">
        <v>0</v>
      </c>
      <c r="G66" s="172">
        <v>0</v>
      </c>
      <c r="H66" s="168">
        <v>0</v>
      </c>
      <c r="I66" s="168">
        <v>0</v>
      </c>
      <c r="J66" s="160">
        <v>0</v>
      </c>
      <c r="K66" s="172">
        <v>0</v>
      </c>
      <c r="L66" s="168">
        <v>0</v>
      </c>
      <c r="M66" s="168">
        <v>0</v>
      </c>
      <c r="N66" s="160">
        <v>0</v>
      </c>
      <c r="O66" s="172">
        <v>0</v>
      </c>
      <c r="P66" s="168">
        <v>0</v>
      </c>
      <c r="Q66" s="168">
        <v>0</v>
      </c>
      <c r="R66" s="160">
        <v>0</v>
      </c>
      <c r="S66" s="172">
        <v>1</v>
      </c>
      <c r="T66" s="168">
        <v>0</v>
      </c>
      <c r="U66" s="168">
        <v>1</v>
      </c>
      <c r="V66" s="160">
        <v>0</v>
      </c>
      <c r="W66" s="172">
        <v>0</v>
      </c>
      <c r="X66" s="168">
        <v>0</v>
      </c>
      <c r="Y66" s="168">
        <v>0</v>
      </c>
      <c r="Z66" s="160">
        <v>0</v>
      </c>
    </row>
    <row r="67" spans="1:26" ht="28.8" x14ac:dyDescent="0.3">
      <c r="A67" s="145" t="s">
        <v>85</v>
      </c>
      <c r="B67" s="144" t="s">
        <v>183</v>
      </c>
      <c r="C67" s="170">
        <v>0</v>
      </c>
      <c r="D67" s="152">
        <v>0</v>
      </c>
      <c r="E67" s="152">
        <v>0</v>
      </c>
      <c r="F67" s="153">
        <v>0</v>
      </c>
      <c r="G67" s="170">
        <v>0</v>
      </c>
      <c r="H67" s="152">
        <v>0</v>
      </c>
      <c r="I67" s="152">
        <v>0</v>
      </c>
      <c r="J67" s="153">
        <v>0</v>
      </c>
      <c r="K67" s="170">
        <v>0</v>
      </c>
      <c r="L67" s="152">
        <v>0</v>
      </c>
      <c r="M67" s="152">
        <v>0</v>
      </c>
      <c r="N67" s="153">
        <v>0</v>
      </c>
      <c r="O67" s="170">
        <v>1</v>
      </c>
      <c r="P67" s="152">
        <v>1</v>
      </c>
      <c r="Q67" s="152">
        <v>0</v>
      </c>
      <c r="R67" s="153">
        <v>0</v>
      </c>
      <c r="S67" s="170">
        <v>7</v>
      </c>
      <c r="T67" s="152">
        <v>1</v>
      </c>
      <c r="U67" s="152">
        <v>0</v>
      </c>
      <c r="V67" s="153">
        <v>6</v>
      </c>
      <c r="W67" s="170">
        <v>0</v>
      </c>
      <c r="X67" s="152">
        <v>0</v>
      </c>
      <c r="Y67" s="152">
        <v>0</v>
      </c>
      <c r="Z67" s="153">
        <v>0</v>
      </c>
    </row>
    <row r="68" spans="1:26" x14ac:dyDescent="0.3">
      <c r="A68" s="122" t="s">
        <v>65</v>
      </c>
      <c r="B68" s="115">
        <v>1</v>
      </c>
      <c r="C68" s="156">
        <v>0</v>
      </c>
      <c r="D68" s="156">
        <v>0</v>
      </c>
      <c r="E68" s="156">
        <v>0</v>
      </c>
      <c r="F68" s="157">
        <v>0</v>
      </c>
      <c r="G68" s="156">
        <v>0</v>
      </c>
      <c r="H68" s="156">
        <v>0</v>
      </c>
      <c r="I68" s="156">
        <v>0</v>
      </c>
      <c r="J68" s="157">
        <v>0</v>
      </c>
      <c r="K68" s="156">
        <v>0</v>
      </c>
      <c r="L68" s="156">
        <v>0</v>
      </c>
      <c r="M68" s="156">
        <v>0</v>
      </c>
      <c r="N68" s="157">
        <v>0</v>
      </c>
      <c r="O68" s="156">
        <v>0</v>
      </c>
      <c r="P68" s="156">
        <v>0</v>
      </c>
      <c r="Q68" s="156">
        <v>0</v>
      </c>
      <c r="R68" s="157">
        <v>0</v>
      </c>
      <c r="S68" s="156">
        <v>1</v>
      </c>
      <c r="T68" s="156">
        <v>0</v>
      </c>
      <c r="U68" s="156">
        <v>0</v>
      </c>
      <c r="V68" s="157">
        <v>1</v>
      </c>
      <c r="W68" s="156">
        <v>0</v>
      </c>
      <c r="X68" s="156">
        <v>0</v>
      </c>
      <c r="Y68" s="156">
        <v>0</v>
      </c>
      <c r="Z68" s="157">
        <v>0</v>
      </c>
    </row>
    <row r="69" spans="1:26" x14ac:dyDescent="0.3">
      <c r="A69" s="122" t="s">
        <v>131</v>
      </c>
      <c r="B69" s="115">
        <v>1</v>
      </c>
      <c r="C69" s="156">
        <v>0</v>
      </c>
      <c r="D69" s="156">
        <v>0</v>
      </c>
      <c r="E69" s="156">
        <v>0</v>
      </c>
      <c r="F69" s="157">
        <v>0</v>
      </c>
      <c r="G69" s="156">
        <v>0</v>
      </c>
      <c r="H69" s="156">
        <v>0</v>
      </c>
      <c r="I69" s="156">
        <v>0</v>
      </c>
      <c r="J69" s="157">
        <v>0</v>
      </c>
      <c r="K69" s="156">
        <v>0</v>
      </c>
      <c r="L69" s="156">
        <v>0</v>
      </c>
      <c r="M69" s="156">
        <v>0</v>
      </c>
      <c r="N69" s="157">
        <v>0</v>
      </c>
      <c r="O69" s="156">
        <v>0</v>
      </c>
      <c r="P69" s="156">
        <v>0</v>
      </c>
      <c r="Q69" s="156">
        <v>0</v>
      </c>
      <c r="R69" s="157">
        <v>0</v>
      </c>
      <c r="S69" s="156">
        <v>1</v>
      </c>
      <c r="T69" s="156">
        <v>1</v>
      </c>
      <c r="U69" s="156">
        <v>0</v>
      </c>
      <c r="V69" s="157">
        <v>0</v>
      </c>
      <c r="W69" s="156">
        <v>0</v>
      </c>
      <c r="X69" s="156">
        <v>0</v>
      </c>
      <c r="Y69" s="156">
        <v>0</v>
      </c>
      <c r="Z69" s="157">
        <v>0</v>
      </c>
    </row>
    <row r="70" spans="1:26" x14ac:dyDescent="0.3">
      <c r="A70" s="122" t="s">
        <v>176</v>
      </c>
      <c r="B70" s="115">
        <v>1</v>
      </c>
      <c r="C70" s="156">
        <v>0</v>
      </c>
      <c r="D70" s="156">
        <v>0</v>
      </c>
      <c r="E70" s="156">
        <v>0</v>
      </c>
      <c r="F70" s="157">
        <v>0</v>
      </c>
      <c r="G70" s="156">
        <v>0</v>
      </c>
      <c r="H70" s="156">
        <v>0</v>
      </c>
      <c r="I70" s="156">
        <v>0</v>
      </c>
      <c r="J70" s="157">
        <v>0</v>
      </c>
      <c r="K70" s="156">
        <v>0</v>
      </c>
      <c r="L70" s="156">
        <v>0</v>
      </c>
      <c r="M70" s="156">
        <v>0</v>
      </c>
      <c r="N70" s="157">
        <v>0</v>
      </c>
      <c r="O70" s="156">
        <v>0</v>
      </c>
      <c r="P70" s="156">
        <v>0</v>
      </c>
      <c r="Q70" s="156">
        <v>0</v>
      </c>
      <c r="R70" s="157">
        <v>0</v>
      </c>
      <c r="S70" s="156">
        <v>1</v>
      </c>
      <c r="T70" s="156">
        <v>0</v>
      </c>
      <c r="U70" s="156">
        <v>0</v>
      </c>
      <c r="V70" s="157">
        <v>1</v>
      </c>
      <c r="W70" s="156">
        <v>0</v>
      </c>
      <c r="X70" s="156">
        <v>0</v>
      </c>
      <c r="Y70" s="156">
        <v>0</v>
      </c>
      <c r="Z70" s="157">
        <v>0</v>
      </c>
    </row>
    <row r="71" spans="1:26" x14ac:dyDescent="0.3">
      <c r="A71" s="122" t="s">
        <v>135</v>
      </c>
      <c r="B71" s="115">
        <v>1</v>
      </c>
      <c r="C71" s="156">
        <v>0</v>
      </c>
      <c r="D71" s="156">
        <v>0</v>
      </c>
      <c r="E71" s="156">
        <v>0</v>
      </c>
      <c r="F71" s="157">
        <v>0</v>
      </c>
      <c r="G71" s="156">
        <v>0</v>
      </c>
      <c r="H71" s="156">
        <v>0</v>
      </c>
      <c r="I71" s="156">
        <v>0</v>
      </c>
      <c r="J71" s="157">
        <v>0</v>
      </c>
      <c r="K71" s="156">
        <v>0</v>
      </c>
      <c r="L71" s="156">
        <v>0</v>
      </c>
      <c r="M71" s="156">
        <v>0</v>
      </c>
      <c r="N71" s="157">
        <v>0</v>
      </c>
      <c r="O71" s="156">
        <v>0</v>
      </c>
      <c r="P71" s="156">
        <v>0</v>
      </c>
      <c r="Q71" s="156">
        <v>0</v>
      </c>
      <c r="R71" s="157">
        <v>0</v>
      </c>
      <c r="S71" s="156">
        <v>1</v>
      </c>
      <c r="T71" s="156">
        <v>0</v>
      </c>
      <c r="U71" s="156">
        <v>0</v>
      </c>
      <c r="V71" s="157">
        <v>1</v>
      </c>
      <c r="W71" s="156">
        <v>0</v>
      </c>
      <c r="X71" s="156">
        <v>0</v>
      </c>
      <c r="Y71" s="156">
        <v>0</v>
      </c>
      <c r="Z71" s="157">
        <v>0</v>
      </c>
    </row>
    <row r="72" spans="1:26" s="204" customFormat="1" x14ac:dyDescent="0.3">
      <c r="A72" s="122" t="s">
        <v>182</v>
      </c>
      <c r="B72" s="115">
        <v>1</v>
      </c>
      <c r="C72" s="156">
        <v>0</v>
      </c>
      <c r="D72" s="156">
        <v>0</v>
      </c>
      <c r="E72" s="156">
        <v>0</v>
      </c>
      <c r="F72" s="157">
        <v>0</v>
      </c>
      <c r="G72" s="156">
        <v>0</v>
      </c>
      <c r="H72" s="156">
        <v>0</v>
      </c>
      <c r="I72" s="156">
        <v>0</v>
      </c>
      <c r="J72" s="157">
        <v>0</v>
      </c>
      <c r="K72" s="156">
        <v>0</v>
      </c>
      <c r="L72" s="156">
        <v>0</v>
      </c>
      <c r="M72" s="156">
        <v>0</v>
      </c>
      <c r="N72" s="157">
        <v>0</v>
      </c>
      <c r="O72" s="156">
        <v>0</v>
      </c>
      <c r="P72" s="156">
        <v>0</v>
      </c>
      <c r="Q72" s="156">
        <v>0</v>
      </c>
      <c r="R72" s="157">
        <v>0</v>
      </c>
      <c r="S72" s="156">
        <v>1</v>
      </c>
      <c r="T72" s="156">
        <v>0</v>
      </c>
      <c r="U72" s="156">
        <v>0</v>
      </c>
      <c r="V72" s="157">
        <v>1</v>
      </c>
      <c r="W72" s="156">
        <v>0</v>
      </c>
      <c r="X72" s="156">
        <v>0</v>
      </c>
      <c r="Y72" s="156">
        <v>0</v>
      </c>
      <c r="Z72" s="157">
        <v>0</v>
      </c>
    </row>
    <row r="73" spans="1:26" x14ac:dyDescent="0.3">
      <c r="A73" s="122" t="s">
        <v>132</v>
      </c>
      <c r="B73" s="115">
        <v>1</v>
      </c>
      <c r="C73" s="156">
        <v>0</v>
      </c>
      <c r="D73" s="156">
        <v>0</v>
      </c>
      <c r="E73" s="156">
        <v>0</v>
      </c>
      <c r="F73" s="157">
        <v>0</v>
      </c>
      <c r="G73" s="156">
        <v>0</v>
      </c>
      <c r="H73" s="156">
        <v>0</v>
      </c>
      <c r="I73" s="156">
        <v>0</v>
      </c>
      <c r="J73" s="157">
        <v>0</v>
      </c>
      <c r="K73" s="156">
        <v>0</v>
      </c>
      <c r="L73" s="156">
        <v>0</v>
      </c>
      <c r="M73" s="156">
        <v>0</v>
      </c>
      <c r="N73" s="157">
        <v>0</v>
      </c>
      <c r="O73" s="156">
        <v>1</v>
      </c>
      <c r="P73" s="156">
        <v>1</v>
      </c>
      <c r="Q73" s="156">
        <v>0</v>
      </c>
      <c r="R73" s="157">
        <v>0</v>
      </c>
      <c r="S73" s="156">
        <v>0</v>
      </c>
      <c r="T73" s="156">
        <v>0</v>
      </c>
      <c r="U73" s="156">
        <v>0</v>
      </c>
      <c r="V73" s="157">
        <v>0</v>
      </c>
      <c r="W73" s="156">
        <v>0</v>
      </c>
      <c r="X73" s="156">
        <v>0</v>
      </c>
      <c r="Y73" s="156">
        <v>0</v>
      </c>
      <c r="Z73" s="157">
        <v>0</v>
      </c>
    </row>
    <row r="74" spans="1:26" x14ac:dyDescent="0.3">
      <c r="A74" s="122" t="s">
        <v>136</v>
      </c>
      <c r="B74" s="115">
        <v>1</v>
      </c>
      <c r="C74" s="156">
        <v>0</v>
      </c>
      <c r="D74" s="156">
        <v>0</v>
      </c>
      <c r="E74" s="156">
        <v>0</v>
      </c>
      <c r="F74" s="157">
        <v>0</v>
      </c>
      <c r="G74" s="156">
        <v>0</v>
      </c>
      <c r="H74" s="156">
        <v>0</v>
      </c>
      <c r="I74" s="156">
        <v>0</v>
      </c>
      <c r="J74" s="157">
        <v>0</v>
      </c>
      <c r="K74" s="156">
        <v>0</v>
      </c>
      <c r="L74" s="156">
        <v>0</v>
      </c>
      <c r="M74" s="156">
        <v>0</v>
      </c>
      <c r="N74" s="157">
        <v>0</v>
      </c>
      <c r="O74" s="156">
        <v>0</v>
      </c>
      <c r="P74" s="156">
        <v>0</v>
      </c>
      <c r="Q74" s="156">
        <v>0</v>
      </c>
      <c r="R74" s="157">
        <v>0</v>
      </c>
      <c r="S74" s="156">
        <v>1</v>
      </c>
      <c r="T74" s="156">
        <v>0</v>
      </c>
      <c r="U74" s="156">
        <v>0</v>
      </c>
      <c r="V74" s="157">
        <v>1</v>
      </c>
      <c r="W74" s="156">
        <v>0</v>
      </c>
      <c r="X74" s="156">
        <v>0</v>
      </c>
      <c r="Y74" s="156">
        <v>0</v>
      </c>
      <c r="Z74" s="157">
        <v>0</v>
      </c>
    </row>
    <row r="75" spans="1:26" ht="15" thickBot="1" x14ac:dyDescent="0.35">
      <c r="A75" s="174" t="s">
        <v>137</v>
      </c>
      <c r="B75" s="116">
        <v>1</v>
      </c>
      <c r="C75" s="159">
        <v>0</v>
      </c>
      <c r="D75" s="159">
        <v>0</v>
      </c>
      <c r="E75" s="159">
        <v>0</v>
      </c>
      <c r="F75" s="160">
        <v>0</v>
      </c>
      <c r="G75" s="159">
        <v>0</v>
      </c>
      <c r="H75" s="159">
        <v>0</v>
      </c>
      <c r="I75" s="159">
        <v>0</v>
      </c>
      <c r="J75" s="160">
        <v>0</v>
      </c>
      <c r="K75" s="159">
        <v>0</v>
      </c>
      <c r="L75" s="159">
        <v>0</v>
      </c>
      <c r="M75" s="159">
        <v>0</v>
      </c>
      <c r="N75" s="160">
        <v>0</v>
      </c>
      <c r="O75" s="159">
        <v>0</v>
      </c>
      <c r="P75" s="159">
        <v>0</v>
      </c>
      <c r="Q75" s="159">
        <v>0</v>
      </c>
      <c r="R75" s="160">
        <v>0</v>
      </c>
      <c r="S75" s="159">
        <v>1</v>
      </c>
      <c r="T75" s="159">
        <v>0</v>
      </c>
      <c r="U75" s="159">
        <v>0</v>
      </c>
      <c r="V75" s="160">
        <v>1</v>
      </c>
      <c r="W75" s="159">
        <v>0</v>
      </c>
      <c r="X75" s="159">
        <v>0</v>
      </c>
      <c r="Y75" s="159">
        <v>0</v>
      </c>
      <c r="Z75" s="160">
        <v>0</v>
      </c>
    </row>
  </sheetData>
  <mergeCells count="7">
    <mergeCell ref="B2:B3"/>
    <mergeCell ref="W2:Z2"/>
    <mergeCell ref="S2:V2"/>
    <mergeCell ref="O2:R2"/>
    <mergeCell ref="K2:N2"/>
    <mergeCell ref="G2:J2"/>
    <mergeCell ref="C2:F2"/>
  </mergeCells>
  <pageMargins left="0.25" right="0.25" top="0.75" bottom="0.75" header="0.3" footer="0.3"/>
  <pageSetup scale="74"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2" manualBreakCount="2">
    <brk id="21" max="16383" man="1"/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J41" sqref="J41"/>
    </sheetView>
  </sheetViews>
  <sheetFormatPr defaultRowHeight="14.4" x14ac:dyDescent="0.3"/>
  <cols>
    <col min="1" max="1" width="34.109375" customWidth="1"/>
    <col min="2" max="2" width="4" bestFit="1" customWidth="1"/>
    <col min="3" max="3" width="14.5546875" bestFit="1" customWidth="1"/>
    <col min="4" max="4" width="15" bestFit="1" customWidth="1"/>
    <col min="5" max="5" width="4" bestFit="1" customWidth="1"/>
    <col min="6" max="6" width="14.5546875" bestFit="1" customWidth="1"/>
    <col min="7" max="7" width="15" bestFit="1" customWidth="1"/>
    <col min="8" max="8" width="4" bestFit="1" customWidth="1"/>
    <col min="9" max="9" width="14.5546875" bestFit="1" customWidth="1"/>
    <col min="10" max="10" width="15" bestFit="1" customWidth="1"/>
    <col min="11" max="11" width="3" bestFit="1" customWidth="1"/>
    <col min="12" max="12" width="13.5546875" bestFit="1" customWidth="1"/>
    <col min="13" max="13" width="15" bestFit="1" customWidth="1"/>
  </cols>
  <sheetData>
    <row r="1" spans="1:13" s="175" customFormat="1" ht="16.2" thickBot="1" x14ac:dyDescent="0.35">
      <c r="A1" s="3" t="s">
        <v>95</v>
      </c>
    </row>
    <row r="2" spans="1:13" x14ac:dyDescent="0.3">
      <c r="A2" s="11"/>
      <c r="B2" s="505" t="s">
        <v>40</v>
      </c>
      <c r="C2" s="506"/>
      <c r="D2" s="507"/>
      <c r="E2" s="525" t="s">
        <v>15</v>
      </c>
      <c r="F2" s="526"/>
      <c r="G2" s="527"/>
      <c r="H2" s="505" t="s">
        <v>16</v>
      </c>
      <c r="I2" s="506"/>
      <c r="J2" s="507"/>
    </row>
    <row r="3" spans="1:13" ht="15" thickBot="1" x14ac:dyDescent="0.35">
      <c r="A3" s="15"/>
      <c r="B3" s="34" t="s">
        <v>97</v>
      </c>
      <c r="C3" s="30" t="s">
        <v>92</v>
      </c>
      <c r="D3" s="180" t="s">
        <v>93</v>
      </c>
      <c r="E3" s="89" t="s">
        <v>97</v>
      </c>
      <c r="F3" s="181" t="s">
        <v>92</v>
      </c>
      <c r="G3" s="70" t="s">
        <v>93</v>
      </c>
      <c r="H3" s="34" t="s">
        <v>97</v>
      </c>
      <c r="I3" s="30" t="s">
        <v>92</v>
      </c>
      <c r="J3" s="180" t="s">
        <v>93</v>
      </c>
    </row>
    <row r="4" spans="1:13" s="2" customFormat="1" x14ac:dyDescent="0.3">
      <c r="A4" s="105" t="s">
        <v>33</v>
      </c>
      <c r="B4" s="298">
        <v>231</v>
      </c>
      <c r="C4" s="392">
        <v>26984861.149999999</v>
      </c>
      <c r="D4" s="393">
        <v>116817.58</v>
      </c>
      <c r="E4" s="299">
        <v>57</v>
      </c>
      <c r="F4" s="406">
        <v>6194152.5599999996</v>
      </c>
      <c r="G4" s="407">
        <v>108669.34</v>
      </c>
      <c r="H4" s="298">
        <v>174</v>
      </c>
      <c r="I4" s="392">
        <v>20790708.59</v>
      </c>
      <c r="J4" s="393">
        <v>119486.83</v>
      </c>
    </row>
    <row r="5" spans="1:13" x14ac:dyDescent="0.3">
      <c r="A5" s="96" t="s">
        <v>1</v>
      </c>
      <c r="B5" s="185">
        <v>104</v>
      </c>
      <c r="C5" s="394">
        <v>12633315.300000001</v>
      </c>
      <c r="D5" s="395">
        <v>121474.19</v>
      </c>
      <c r="E5" s="186">
        <v>24</v>
      </c>
      <c r="F5" s="408">
        <v>2838970.71</v>
      </c>
      <c r="G5" s="409">
        <v>118290.45</v>
      </c>
      <c r="H5" s="185">
        <v>80</v>
      </c>
      <c r="I5" s="394">
        <v>9794344.5899999999</v>
      </c>
      <c r="J5" s="395">
        <v>122429.31</v>
      </c>
    </row>
    <row r="6" spans="1:13" x14ac:dyDescent="0.3">
      <c r="A6" s="96" t="s">
        <v>138</v>
      </c>
      <c r="B6" s="185">
        <v>5</v>
      </c>
      <c r="C6" s="394">
        <v>704178.8</v>
      </c>
      <c r="D6" s="395">
        <v>140835.76</v>
      </c>
      <c r="E6" s="179" t="s">
        <v>94</v>
      </c>
      <c r="F6" s="410" t="s">
        <v>94</v>
      </c>
      <c r="G6" s="411" t="s">
        <v>94</v>
      </c>
      <c r="H6" s="177" t="s">
        <v>94</v>
      </c>
      <c r="I6" s="422" t="s">
        <v>94</v>
      </c>
      <c r="J6" s="423" t="s">
        <v>94</v>
      </c>
      <c r="K6" s="175"/>
      <c r="L6" s="175"/>
      <c r="M6" s="175"/>
    </row>
    <row r="7" spans="1:13" ht="15" thickBot="1" x14ac:dyDescent="0.35">
      <c r="A7" s="96" t="s">
        <v>8</v>
      </c>
      <c r="B7" s="187">
        <v>122</v>
      </c>
      <c r="C7" s="396">
        <v>13647367.050000001</v>
      </c>
      <c r="D7" s="397">
        <v>111863.66</v>
      </c>
      <c r="E7" s="300">
        <v>29</v>
      </c>
      <c r="F7" s="412">
        <v>2799125.14</v>
      </c>
      <c r="G7" s="413">
        <v>96521.56</v>
      </c>
      <c r="H7" s="187">
        <v>93</v>
      </c>
      <c r="I7" s="396">
        <v>10848241.91</v>
      </c>
      <c r="J7" s="397">
        <v>116647.76</v>
      </c>
      <c r="K7" s="175"/>
      <c r="L7" s="175"/>
      <c r="M7" s="175"/>
    </row>
    <row r="8" spans="1:13" s="2" customFormat="1" x14ac:dyDescent="0.3">
      <c r="A8" s="105" t="s">
        <v>34</v>
      </c>
      <c r="B8" s="298">
        <v>76</v>
      </c>
      <c r="C8" s="392">
        <v>7712269.46</v>
      </c>
      <c r="D8" s="393">
        <v>101477.23</v>
      </c>
      <c r="E8" s="299">
        <v>39</v>
      </c>
      <c r="F8" s="406">
        <v>3827427.52</v>
      </c>
      <c r="G8" s="407">
        <v>98139.17</v>
      </c>
      <c r="H8" s="298">
        <v>37</v>
      </c>
      <c r="I8" s="392">
        <v>3884841.95</v>
      </c>
      <c r="J8" s="393">
        <v>104995.73</v>
      </c>
    </row>
    <row r="9" spans="1:13" x14ac:dyDescent="0.3">
      <c r="A9" s="96" t="s">
        <v>122</v>
      </c>
      <c r="B9" s="185">
        <v>19</v>
      </c>
      <c r="C9" s="394">
        <v>1895540.03</v>
      </c>
      <c r="D9" s="395">
        <v>99765.26</v>
      </c>
      <c r="E9" s="186">
        <v>6</v>
      </c>
      <c r="F9" s="408">
        <v>508522.54</v>
      </c>
      <c r="G9" s="409">
        <v>84753.76</v>
      </c>
      <c r="H9" s="185">
        <v>13</v>
      </c>
      <c r="I9" s="394">
        <v>1387017.49</v>
      </c>
      <c r="J9" s="395">
        <v>106693.65</v>
      </c>
      <c r="K9" s="175"/>
      <c r="L9" s="175"/>
      <c r="M9" s="175"/>
    </row>
    <row r="10" spans="1:13" s="204" customFormat="1" x14ac:dyDescent="0.3">
      <c r="A10" s="176" t="s">
        <v>37</v>
      </c>
      <c r="B10" s="190">
        <v>10</v>
      </c>
      <c r="C10" s="398">
        <v>1103957.6000000001</v>
      </c>
      <c r="D10" s="399">
        <v>110395.76</v>
      </c>
      <c r="E10" s="194" t="s">
        <v>94</v>
      </c>
      <c r="F10" s="424" t="s">
        <v>94</v>
      </c>
      <c r="G10" s="425" t="s">
        <v>94</v>
      </c>
      <c r="H10" s="190">
        <v>7</v>
      </c>
      <c r="I10" s="398">
        <v>724585.26</v>
      </c>
      <c r="J10" s="399">
        <v>103512.18</v>
      </c>
    </row>
    <row r="11" spans="1:13" s="204" customFormat="1" x14ac:dyDescent="0.3">
      <c r="A11" s="176" t="s">
        <v>38</v>
      </c>
      <c r="B11" s="190">
        <v>13</v>
      </c>
      <c r="C11" s="398">
        <v>1330363.6299999999</v>
      </c>
      <c r="D11" s="399">
        <v>102335.66</v>
      </c>
      <c r="E11" s="191">
        <v>6</v>
      </c>
      <c r="F11" s="414">
        <v>579096.04</v>
      </c>
      <c r="G11" s="415">
        <v>96516.01</v>
      </c>
      <c r="H11" s="190">
        <v>7</v>
      </c>
      <c r="I11" s="398">
        <v>751267.59</v>
      </c>
      <c r="J11" s="399">
        <v>107323.94</v>
      </c>
    </row>
    <row r="12" spans="1:13" s="204" customFormat="1" x14ac:dyDescent="0.3">
      <c r="A12" s="176" t="s">
        <v>35</v>
      </c>
      <c r="B12" s="190">
        <v>23</v>
      </c>
      <c r="C12" s="398">
        <v>2305879.79</v>
      </c>
      <c r="D12" s="399">
        <v>100255.64</v>
      </c>
      <c r="E12" s="191">
        <v>17</v>
      </c>
      <c r="F12" s="414">
        <v>1701508.14</v>
      </c>
      <c r="G12" s="415">
        <v>100088.71</v>
      </c>
      <c r="H12" s="190">
        <v>6</v>
      </c>
      <c r="I12" s="398">
        <v>604371.65</v>
      </c>
      <c r="J12" s="399">
        <v>100728.61</v>
      </c>
    </row>
    <row r="13" spans="1:13" ht="15" thickBot="1" x14ac:dyDescent="0.35">
      <c r="A13" s="97" t="s">
        <v>39</v>
      </c>
      <c r="B13" s="188">
        <v>11</v>
      </c>
      <c r="C13" s="400">
        <v>1076528.4099999999</v>
      </c>
      <c r="D13" s="401">
        <v>97866.22</v>
      </c>
      <c r="E13" s="189">
        <v>7</v>
      </c>
      <c r="F13" s="416">
        <v>658928.46</v>
      </c>
      <c r="G13" s="417">
        <v>94132.64</v>
      </c>
      <c r="H13" s="178" t="s">
        <v>94</v>
      </c>
      <c r="I13" s="426" t="s">
        <v>94</v>
      </c>
      <c r="J13" s="427" t="s">
        <v>94</v>
      </c>
      <c r="K13" s="175"/>
      <c r="L13" s="175"/>
      <c r="M13" s="175"/>
    </row>
    <row r="14" spans="1:13" s="2" customFormat="1" x14ac:dyDescent="0.3">
      <c r="A14" s="107" t="s">
        <v>58</v>
      </c>
      <c r="B14" s="301">
        <v>235</v>
      </c>
      <c r="C14" s="402">
        <v>25245009.280000001</v>
      </c>
      <c r="D14" s="403">
        <v>107425.57</v>
      </c>
      <c r="E14" s="302">
        <v>136</v>
      </c>
      <c r="F14" s="418">
        <v>13909302.32</v>
      </c>
      <c r="G14" s="419">
        <v>102274.28</v>
      </c>
      <c r="H14" s="301">
        <v>99</v>
      </c>
      <c r="I14" s="402">
        <v>11335706.960000001</v>
      </c>
      <c r="J14" s="403">
        <v>114502.09</v>
      </c>
    </row>
    <row r="15" spans="1:13" x14ac:dyDescent="0.3">
      <c r="A15" s="96" t="s">
        <v>88</v>
      </c>
      <c r="B15" s="185">
        <v>20</v>
      </c>
      <c r="C15" s="394">
        <v>2095767.68</v>
      </c>
      <c r="D15" s="395">
        <v>104788.38</v>
      </c>
      <c r="E15" s="186">
        <v>15</v>
      </c>
      <c r="F15" s="408">
        <v>1567542.75</v>
      </c>
      <c r="G15" s="409">
        <v>104502.85</v>
      </c>
      <c r="H15" s="185">
        <v>5</v>
      </c>
      <c r="I15" s="394">
        <v>528224.93000000005</v>
      </c>
      <c r="J15" s="395">
        <v>105644.99</v>
      </c>
      <c r="K15" s="175"/>
      <c r="L15" s="175"/>
      <c r="M15" s="175"/>
    </row>
    <row r="16" spans="1:13" x14ac:dyDescent="0.3">
      <c r="A16" s="96" t="s">
        <v>59</v>
      </c>
      <c r="B16" s="185">
        <v>64</v>
      </c>
      <c r="C16" s="394">
        <v>6154774.3300000001</v>
      </c>
      <c r="D16" s="395">
        <v>96168.35</v>
      </c>
      <c r="E16" s="186">
        <v>48</v>
      </c>
      <c r="F16" s="408">
        <v>4600130.76</v>
      </c>
      <c r="G16" s="409">
        <v>95836.06</v>
      </c>
      <c r="H16" s="185">
        <v>16</v>
      </c>
      <c r="I16" s="394">
        <v>1554643.57</v>
      </c>
      <c r="J16" s="395">
        <v>97165.22</v>
      </c>
      <c r="K16" s="175"/>
      <c r="L16" s="175"/>
      <c r="M16" s="175"/>
    </row>
    <row r="17" spans="1:13" x14ac:dyDescent="0.3">
      <c r="A17" s="96" t="s">
        <v>60</v>
      </c>
      <c r="B17" s="185">
        <v>82</v>
      </c>
      <c r="C17" s="394">
        <v>7798759.4000000004</v>
      </c>
      <c r="D17" s="395">
        <v>95106.82</v>
      </c>
      <c r="E17" s="186">
        <v>42</v>
      </c>
      <c r="F17" s="408">
        <v>3843545.75</v>
      </c>
      <c r="G17" s="409">
        <v>91512.99</v>
      </c>
      <c r="H17" s="185">
        <v>40</v>
      </c>
      <c r="I17" s="394">
        <v>3955213.65</v>
      </c>
      <c r="J17" s="395">
        <v>98880.34</v>
      </c>
      <c r="K17" s="175"/>
      <c r="L17" s="175"/>
      <c r="M17" s="175"/>
    </row>
    <row r="18" spans="1:13" ht="15" thickBot="1" x14ac:dyDescent="0.35">
      <c r="A18" s="176" t="s">
        <v>61</v>
      </c>
      <c r="B18" s="190">
        <v>69</v>
      </c>
      <c r="C18" s="398">
        <v>9195707.8800000008</v>
      </c>
      <c r="D18" s="399">
        <v>133271.13</v>
      </c>
      <c r="E18" s="191">
        <v>31</v>
      </c>
      <c r="F18" s="414">
        <v>3898083.06</v>
      </c>
      <c r="G18" s="415">
        <v>125744.61</v>
      </c>
      <c r="H18" s="190">
        <v>38</v>
      </c>
      <c r="I18" s="398">
        <v>5297624.82</v>
      </c>
      <c r="J18" s="399">
        <v>139411.18</v>
      </c>
      <c r="K18" s="175"/>
      <c r="L18" s="175"/>
      <c r="M18" s="175"/>
    </row>
    <row r="19" spans="1:13" s="2" customFormat="1" ht="15" thickBot="1" x14ac:dyDescent="0.35">
      <c r="A19" s="291" t="s">
        <v>89</v>
      </c>
      <c r="B19" s="292">
        <v>542</v>
      </c>
      <c r="C19" s="404">
        <v>59942139.890000001</v>
      </c>
      <c r="D19" s="405">
        <v>110594.35</v>
      </c>
      <c r="E19" s="293">
        <v>232</v>
      </c>
      <c r="F19" s="420">
        <v>23930882.399999999</v>
      </c>
      <c r="G19" s="421">
        <v>103150.36</v>
      </c>
      <c r="H19" s="292">
        <v>310</v>
      </c>
      <c r="I19" s="404">
        <v>36011257.490000002</v>
      </c>
      <c r="J19" s="405">
        <v>116165.35</v>
      </c>
    </row>
    <row r="21" spans="1:13" ht="16.2" thickBot="1" x14ac:dyDescent="0.35">
      <c r="A21" s="3" t="s">
        <v>96</v>
      </c>
    </row>
    <row r="22" spans="1:13" x14ac:dyDescent="0.3">
      <c r="A22" s="11"/>
      <c r="B22" s="505" t="s">
        <v>40</v>
      </c>
      <c r="C22" s="506"/>
      <c r="D22" s="507"/>
      <c r="E22" s="525" t="s">
        <v>90</v>
      </c>
      <c r="F22" s="526"/>
      <c r="G22" s="527"/>
      <c r="H22" s="505" t="s">
        <v>24</v>
      </c>
      <c r="I22" s="506"/>
      <c r="J22" s="507"/>
      <c r="K22" s="505" t="s">
        <v>91</v>
      </c>
      <c r="L22" s="506"/>
      <c r="M22" s="507"/>
    </row>
    <row r="23" spans="1:13" ht="15" thickBot="1" x14ac:dyDescent="0.35">
      <c r="A23" s="15"/>
      <c r="B23" s="34" t="s">
        <v>97</v>
      </c>
      <c r="C23" s="30" t="s">
        <v>92</v>
      </c>
      <c r="D23" s="180" t="s">
        <v>93</v>
      </c>
      <c r="E23" s="89" t="s">
        <v>97</v>
      </c>
      <c r="F23" s="181" t="s">
        <v>92</v>
      </c>
      <c r="G23" s="70" t="s">
        <v>93</v>
      </c>
      <c r="H23" s="34" t="s">
        <v>97</v>
      </c>
      <c r="I23" s="30" t="s">
        <v>92</v>
      </c>
      <c r="J23" s="180" t="s">
        <v>93</v>
      </c>
      <c r="K23" s="34" t="s">
        <v>98</v>
      </c>
      <c r="L23" s="30" t="s">
        <v>92</v>
      </c>
      <c r="M23" s="180" t="s">
        <v>93</v>
      </c>
    </row>
    <row r="24" spans="1:13" s="2" customFormat="1" x14ac:dyDescent="0.3">
      <c r="A24" s="105" t="s">
        <v>33</v>
      </c>
      <c r="B24" s="298">
        <v>231</v>
      </c>
      <c r="C24" s="392">
        <v>26984861.149999999</v>
      </c>
      <c r="D24" s="393">
        <v>116817.58</v>
      </c>
      <c r="E24" s="299">
        <v>78</v>
      </c>
      <c r="F24" s="406">
        <v>9696615.4800000004</v>
      </c>
      <c r="G24" s="407">
        <v>124315.58</v>
      </c>
      <c r="H24" s="298">
        <v>134</v>
      </c>
      <c r="I24" s="392">
        <v>15534514.76</v>
      </c>
      <c r="J24" s="393">
        <v>115929.21</v>
      </c>
      <c r="K24" s="298">
        <v>19</v>
      </c>
      <c r="L24" s="392">
        <v>1753730.91</v>
      </c>
      <c r="M24" s="393">
        <v>92301.63</v>
      </c>
    </row>
    <row r="25" spans="1:13" x14ac:dyDescent="0.3">
      <c r="A25" s="96" t="s">
        <v>1</v>
      </c>
      <c r="B25" s="185">
        <v>104</v>
      </c>
      <c r="C25" s="394">
        <v>12633315.300000001</v>
      </c>
      <c r="D25" s="395">
        <v>121474.19</v>
      </c>
      <c r="E25" s="186">
        <v>40</v>
      </c>
      <c r="F25" s="408">
        <v>5104900.7300000004</v>
      </c>
      <c r="G25" s="409">
        <v>127622.52</v>
      </c>
      <c r="H25" s="185">
        <v>56</v>
      </c>
      <c r="I25" s="394">
        <v>6824749.2800000003</v>
      </c>
      <c r="J25" s="395">
        <v>121870.52</v>
      </c>
      <c r="K25" s="185">
        <v>8</v>
      </c>
      <c r="L25" s="394">
        <v>703665.29</v>
      </c>
      <c r="M25" s="395">
        <v>87958.16</v>
      </c>
    </row>
    <row r="26" spans="1:13" x14ac:dyDescent="0.3">
      <c r="A26" s="96" t="s">
        <v>138</v>
      </c>
      <c r="B26" s="185">
        <v>5</v>
      </c>
      <c r="C26" s="394">
        <v>704178.8</v>
      </c>
      <c r="D26" s="395">
        <v>140835.76</v>
      </c>
      <c r="E26" s="179" t="s">
        <v>94</v>
      </c>
      <c r="F26" s="410" t="s">
        <v>94</v>
      </c>
      <c r="G26" s="411" t="s">
        <v>94</v>
      </c>
      <c r="H26" s="177" t="s">
        <v>94</v>
      </c>
      <c r="I26" s="422" t="s">
        <v>94</v>
      </c>
      <c r="J26" s="423" t="s">
        <v>94</v>
      </c>
      <c r="K26" s="185"/>
      <c r="L26" s="394"/>
      <c r="M26" s="395"/>
    </row>
    <row r="27" spans="1:13" ht="15" thickBot="1" x14ac:dyDescent="0.35">
      <c r="A27" s="182" t="s">
        <v>8</v>
      </c>
      <c r="B27" s="303">
        <v>122</v>
      </c>
      <c r="C27" s="428">
        <v>13647367.050000001</v>
      </c>
      <c r="D27" s="429">
        <v>111863.66</v>
      </c>
      <c r="E27" s="304">
        <v>37</v>
      </c>
      <c r="F27" s="432">
        <v>4479484.45</v>
      </c>
      <c r="G27" s="433">
        <v>121067.15</v>
      </c>
      <c r="H27" s="303">
        <v>74</v>
      </c>
      <c r="I27" s="428">
        <v>8117816.9699999997</v>
      </c>
      <c r="J27" s="429">
        <v>109700.23</v>
      </c>
      <c r="K27" s="303">
        <v>11</v>
      </c>
      <c r="L27" s="428">
        <v>1050065.6200000001</v>
      </c>
      <c r="M27" s="429">
        <v>95460.51</v>
      </c>
    </row>
    <row r="28" spans="1:13" s="2" customFormat="1" x14ac:dyDescent="0.3">
      <c r="A28" s="105" t="s">
        <v>34</v>
      </c>
      <c r="B28" s="298">
        <v>76</v>
      </c>
      <c r="C28" s="392">
        <v>7712269.46</v>
      </c>
      <c r="D28" s="393">
        <v>101477.23</v>
      </c>
      <c r="E28" s="299">
        <v>16</v>
      </c>
      <c r="F28" s="406">
        <v>1636570.76</v>
      </c>
      <c r="G28" s="407">
        <v>102285.67</v>
      </c>
      <c r="H28" s="298">
        <v>57</v>
      </c>
      <c r="I28" s="392">
        <v>5847784.1100000003</v>
      </c>
      <c r="J28" s="393">
        <v>102592.7</v>
      </c>
      <c r="K28" s="294" t="s">
        <v>94</v>
      </c>
      <c r="L28" s="438" t="s">
        <v>94</v>
      </c>
      <c r="M28" s="439" t="s">
        <v>94</v>
      </c>
    </row>
    <row r="29" spans="1:13" x14ac:dyDescent="0.3">
      <c r="A29" s="96" t="s">
        <v>122</v>
      </c>
      <c r="B29" s="185">
        <v>19</v>
      </c>
      <c r="C29" s="394">
        <v>1895540.03</v>
      </c>
      <c r="D29" s="395">
        <v>99765.26</v>
      </c>
      <c r="E29" s="179" t="s">
        <v>94</v>
      </c>
      <c r="F29" s="410" t="s">
        <v>94</v>
      </c>
      <c r="G29" s="411" t="s">
        <v>94</v>
      </c>
      <c r="H29" s="185">
        <v>16</v>
      </c>
      <c r="I29" s="394">
        <v>1579775.45</v>
      </c>
      <c r="J29" s="395">
        <v>98735.97</v>
      </c>
      <c r="K29" s="177" t="s">
        <v>94</v>
      </c>
      <c r="L29" s="422" t="s">
        <v>94</v>
      </c>
      <c r="M29" s="423" t="s">
        <v>94</v>
      </c>
    </row>
    <row r="30" spans="1:13" s="204" customFormat="1" x14ac:dyDescent="0.3">
      <c r="A30" s="176" t="s">
        <v>37</v>
      </c>
      <c r="B30" s="190">
        <v>10</v>
      </c>
      <c r="C30" s="398">
        <v>1103957.6000000001</v>
      </c>
      <c r="D30" s="399">
        <v>110395.76</v>
      </c>
      <c r="E30" s="194" t="s">
        <v>94</v>
      </c>
      <c r="F30" s="424" t="s">
        <v>94</v>
      </c>
      <c r="G30" s="425" t="s">
        <v>94</v>
      </c>
      <c r="H30" s="190">
        <v>8</v>
      </c>
      <c r="I30" s="398">
        <v>922981.84</v>
      </c>
      <c r="J30" s="399">
        <v>115372.73</v>
      </c>
      <c r="K30" s="201"/>
      <c r="L30" s="440"/>
      <c r="M30" s="441"/>
    </row>
    <row r="31" spans="1:13" s="204" customFormat="1" x14ac:dyDescent="0.3">
      <c r="A31" s="176" t="s">
        <v>38</v>
      </c>
      <c r="B31" s="190">
        <v>13</v>
      </c>
      <c r="C31" s="398">
        <v>1330363.6299999999</v>
      </c>
      <c r="D31" s="399">
        <v>102335.66</v>
      </c>
      <c r="E31" s="194" t="s">
        <v>94</v>
      </c>
      <c r="F31" s="424" t="s">
        <v>94</v>
      </c>
      <c r="G31" s="425" t="s">
        <v>94</v>
      </c>
      <c r="H31" s="190">
        <v>10</v>
      </c>
      <c r="I31" s="398">
        <v>1022349.7</v>
      </c>
      <c r="J31" s="399">
        <v>102234.97</v>
      </c>
      <c r="K31" s="201" t="s">
        <v>94</v>
      </c>
      <c r="L31" s="440" t="s">
        <v>94</v>
      </c>
      <c r="M31" s="441" t="s">
        <v>94</v>
      </c>
    </row>
    <row r="32" spans="1:13" s="204" customFormat="1" x14ac:dyDescent="0.3">
      <c r="A32" s="176" t="s">
        <v>35</v>
      </c>
      <c r="B32" s="190">
        <v>23</v>
      </c>
      <c r="C32" s="398">
        <v>2305879.79</v>
      </c>
      <c r="D32" s="399">
        <v>100255.64</v>
      </c>
      <c r="E32" s="191">
        <v>8</v>
      </c>
      <c r="F32" s="414">
        <v>757805.28</v>
      </c>
      <c r="G32" s="415">
        <v>94725.66</v>
      </c>
      <c r="H32" s="190">
        <v>14</v>
      </c>
      <c r="I32" s="398">
        <v>1473161.07</v>
      </c>
      <c r="J32" s="399">
        <v>105225.79</v>
      </c>
      <c r="K32" s="201" t="s">
        <v>94</v>
      </c>
      <c r="L32" s="440" t="s">
        <v>94</v>
      </c>
      <c r="M32" s="441" t="s">
        <v>94</v>
      </c>
    </row>
    <row r="33" spans="1:13" ht="15" thickBot="1" x14ac:dyDescent="0.35">
      <c r="A33" s="97" t="s">
        <v>39</v>
      </c>
      <c r="B33" s="188">
        <v>11</v>
      </c>
      <c r="C33" s="400">
        <v>1076528.4099999999</v>
      </c>
      <c r="D33" s="401">
        <v>97866.22</v>
      </c>
      <c r="E33" s="200" t="s">
        <v>94</v>
      </c>
      <c r="F33" s="436" t="s">
        <v>94</v>
      </c>
      <c r="G33" s="437" t="s">
        <v>94</v>
      </c>
      <c r="H33" s="188">
        <v>9</v>
      </c>
      <c r="I33" s="400">
        <v>849516.05</v>
      </c>
      <c r="J33" s="401">
        <v>94390.67</v>
      </c>
      <c r="K33" s="178"/>
      <c r="L33" s="426"/>
      <c r="M33" s="427"/>
    </row>
    <row r="34" spans="1:13" s="2" customFormat="1" x14ac:dyDescent="0.3">
      <c r="A34" s="107" t="s">
        <v>58</v>
      </c>
      <c r="B34" s="301">
        <v>235</v>
      </c>
      <c r="C34" s="402">
        <v>25245009.280000001</v>
      </c>
      <c r="D34" s="403">
        <v>107425.57</v>
      </c>
      <c r="E34" s="302">
        <v>56</v>
      </c>
      <c r="F34" s="418">
        <v>6542533.4299999997</v>
      </c>
      <c r="G34" s="419">
        <v>116830.95</v>
      </c>
      <c r="H34" s="301">
        <v>168</v>
      </c>
      <c r="I34" s="402">
        <v>17401851.210000001</v>
      </c>
      <c r="J34" s="403">
        <v>103582.45</v>
      </c>
      <c r="K34" s="301">
        <v>11</v>
      </c>
      <c r="L34" s="402">
        <v>1300624.6299999999</v>
      </c>
      <c r="M34" s="403">
        <v>118238.6</v>
      </c>
    </row>
    <row r="35" spans="1:13" x14ac:dyDescent="0.3">
      <c r="A35" s="96" t="s">
        <v>88</v>
      </c>
      <c r="B35" s="185">
        <v>20</v>
      </c>
      <c r="C35" s="394">
        <v>2095767.68</v>
      </c>
      <c r="D35" s="395">
        <v>104788.38</v>
      </c>
      <c r="E35" s="186">
        <v>6</v>
      </c>
      <c r="F35" s="408">
        <v>593667.68999999994</v>
      </c>
      <c r="G35" s="409">
        <v>98944.62</v>
      </c>
      <c r="H35" s="185">
        <v>14</v>
      </c>
      <c r="I35" s="394">
        <v>1502099.99</v>
      </c>
      <c r="J35" s="395">
        <v>107292.86</v>
      </c>
      <c r="K35" s="185"/>
      <c r="L35" s="394"/>
      <c r="M35" s="395"/>
    </row>
    <row r="36" spans="1:13" x14ac:dyDescent="0.3">
      <c r="A36" s="96" t="s">
        <v>59</v>
      </c>
      <c r="B36" s="185">
        <v>64</v>
      </c>
      <c r="C36" s="394">
        <v>6154774.3300000001</v>
      </c>
      <c r="D36" s="395">
        <v>96168.35</v>
      </c>
      <c r="E36" s="186">
        <v>11</v>
      </c>
      <c r="F36" s="408">
        <v>1048592.54</v>
      </c>
      <c r="G36" s="409">
        <v>95326.59</v>
      </c>
      <c r="H36" s="185">
        <v>49</v>
      </c>
      <c r="I36" s="394">
        <v>4764033.62</v>
      </c>
      <c r="J36" s="395">
        <v>97225.18</v>
      </c>
      <c r="K36" s="177" t="s">
        <v>94</v>
      </c>
      <c r="L36" s="422" t="s">
        <v>94</v>
      </c>
      <c r="M36" s="423" t="s">
        <v>94</v>
      </c>
    </row>
    <row r="37" spans="1:13" x14ac:dyDescent="0.3">
      <c r="A37" s="96" t="s">
        <v>60</v>
      </c>
      <c r="B37" s="185">
        <v>82</v>
      </c>
      <c r="C37" s="394">
        <v>7798759.4000000004</v>
      </c>
      <c r="D37" s="395">
        <v>95106.82</v>
      </c>
      <c r="E37" s="186">
        <v>8</v>
      </c>
      <c r="F37" s="408">
        <v>716018.51</v>
      </c>
      <c r="G37" s="409">
        <v>89502.31</v>
      </c>
      <c r="H37" s="185">
        <v>74</v>
      </c>
      <c r="I37" s="394">
        <v>7082740.8799999999</v>
      </c>
      <c r="J37" s="395">
        <v>95712.71</v>
      </c>
      <c r="K37" s="177"/>
      <c r="L37" s="422"/>
      <c r="M37" s="423"/>
    </row>
    <row r="38" spans="1:13" ht="15" thickBot="1" x14ac:dyDescent="0.35">
      <c r="A38" s="176" t="s">
        <v>61</v>
      </c>
      <c r="B38" s="190">
        <v>69</v>
      </c>
      <c r="C38" s="398">
        <v>9195707.8800000008</v>
      </c>
      <c r="D38" s="399">
        <v>133271.13</v>
      </c>
      <c r="E38" s="191">
        <v>31</v>
      </c>
      <c r="F38" s="414">
        <v>4184254.69</v>
      </c>
      <c r="G38" s="415">
        <v>134975.96</v>
      </c>
      <c r="H38" s="190">
        <v>31</v>
      </c>
      <c r="I38" s="398">
        <v>4052976.72</v>
      </c>
      <c r="J38" s="399">
        <v>130741.18</v>
      </c>
      <c r="K38" s="190">
        <v>7</v>
      </c>
      <c r="L38" s="398">
        <v>958476.47</v>
      </c>
      <c r="M38" s="399">
        <v>136925.21</v>
      </c>
    </row>
    <row r="39" spans="1:13" s="2" customFormat="1" ht="15" thickBot="1" x14ac:dyDescent="0.35">
      <c r="A39" s="291" t="s">
        <v>89</v>
      </c>
      <c r="B39" s="305">
        <v>542</v>
      </c>
      <c r="C39" s="430">
        <v>59942139.890000001</v>
      </c>
      <c r="D39" s="431">
        <v>110594.35</v>
      </c>
      <c r="E39" s="306">
        <v>150</v>
      </c>
      <c r="F39" s="434">
        <v>17875719.670000002</v>
      </c>
      <c r="G39" s="435">
        <v>119171.46</v>
      </c>
      <c r="H39" s="305">
        <v>359</v>
      </c>
      <c r="I39" s="430">
        <v>38784150.079999998</v>
      </c>
      <c r="J39" s="431">
        <v>108033.84</v>
      </c>
      <c r="K39" s="305">
        <v>33</v>
      </c>
      <c r="L39" s="430">
        <v>3282270.15</v>
      </c>
      <c r="M39" s="431">
        <v>99462.73</v>
      </c>
    </row>
    <row r="41" spans="1:13" x14ac:dyDescent="0.3">
      <c r="A41" s="183" t="s">
        <v>99</v>
      </c>
    </row>
  </sheetData>
  <mergeCells count="7">
    <mergeCell ref="K22:M22"/>
    <mergeCell ref="H2:J2"/>
    <mergeCell ref="E2:G2"/>
    <mergeCell ref="B2:D2"/>
    <mergeCell ref="H22:J22"/>
    <mergeCell ref="E22:G22"/>
    <mergeCell ref="B22:D22"/>
  </mergeCells>
  <pageMargins left="0.25" right="0.25" top="0.75" bottom="0.75" header="0.3" footer="0.3"/>
  <pageSetup scale="75"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103" zoomScaleNormal="100" workbookViewId="0">
      <selection activeCell="C127" sqref="C127"/>
    </sheetView>
  </sheetViews>
  <sheetFormatPr defaultColWidth="9.109375" defaultRowHeight="14.4" x14ac:dyDescent="0.3"/>
  <cols>
    <col min="1" max="1" width="32.6640625" style="175" customWidth="1"/>
    <col min="2" max="2" width="4" style="175" bestFit="1" customWidth="1"/>
    <col min="3" max="3" width="14.5546875" style="175" bestFit="1" customWidth="1"/>
    <col min="4" max="4" width="15" style="175" bestFit="1" customWidth="1"/>
    <col min="5" max="5" width="4" style="175" bestFit="1" customWidth="1"/>
    <col min="6" max="6" width="14.5546875" style="175" bestFit="1" customWidth="1"/>
    <col min="7" max="7" width="15" style="175" bestFit="1" customWidth="1"/>
    <col min="8" max="8" width="4" style="175" bestFit="1" customWidth="1"/>
    <col min="9" max="9" width="14.5546875" style="175" bestFit="1" customWidth="1"/>
    <col min="10" max="10" width="15" style="175" bestFit="1" customWidth="1"/>
    <col min="11" max="11" width="3" style="175" bestFit="1" customWidth="1"/>
    <col min="12" max="12" width="13.5546875" style="175" bestFit="1" customWidth="1"/>
    <col min="13" max="13" width="15" style="175" bestFit="1" customWidth="1"/>
    <col min="14" max="16384" width="9.109375" style="175"/>
  </cols>
  <sheetData>
    <row r="1" spans="1:10" ht="15.6" x14ac:dyDescent="0.3">
      <c r="A1" s="3" t="s">
        <v>100</v>
      </c>
    </row>
    <row r="2" spans="1:10" ht="16.2" thickBot="1" x14ac:dyDescent="0.35">
      <c r="A2" s="184" t="s">
        <v>101</v>
      </c>
    </row>
    <row r="3" spans="1:10" x14ac:dyDescent="0.3">
      <c r="A3" s="11"/>
      <c r="B3" s="505" t="s">
        <v>40</v>
      </c>
      <c r="C3" s="506"/>
      <c r="D3" s="507"/>
      <c r="E3" s="525" t="s">
        <v>15</v>
      </c>
      <c r="F3" s="526"/>
      <c r="G3" s="527"/>
      <c r="H3" s="505" t="s">
        <v>16</v>
      </c>
      <c r="I3" s="506"/>
      <c r="J3" s="507"/>
    </row>
    <row r="4" spans="1:10" ht="15" thickBot="1" x14ac:dyDescent="0.35">
      <c r="A4" s="15"/>
      <c r="B4" s="34" t="s">
        <v>97</v>
      </c>
      <c r="C4" s="30" t="s">
        <v>92</v>
      </c>
      <c r="D4" s="180" t="s">
        <v>93</v>
      </c>
      <c r="E4" s="89" t="s">
        <v>97</v>
      </c>
      <c r="F4" s="181" t="s">
        <v>92</v>
      </c>
      <c r="G4" s="70" t="s">
        <v>93</v>
      </c>
      <c r="H4" s="34" t="s">
        <v>97</v>
      </c>
      <c r="I4" s="30" t="s">
        <v>92</v>
      </c>
      <c r="J4" s="180" t="s">
        <v>93</v>
      </c>
    </row>
    <row r="5" spans="1:10" s="2" customFormat="1" x14ac:dyDescent="0.3">
      <c r="A5" s="105" t="s">
        <v>33</v>
      </c>
      <c r="B5" s="307">
        <v>85</v>
      </c>
      <c r="C5" s="442">
        <v>12777949.550000001</v>
      </c>
      <c r="D5" s="443">
        <v>150328.82</v>
      </c>
      <c r="E5" s="310">
        <v>15</v>
      </c>
      <c r="F5" s="454">
        <v>2319641.2000000002</v>
      </c>
      <c r="G5" s="455">
        <v>154642.75</v>
      </c>
      <c r="H5" s="307">
        <v>70</v>
      </c>
      <c r="I5" s="442">
        <v>10458308.35</v>
      </c>
      <c r="J5" s="443">
        <v>149404.4</v>
      </c>
    </row>
    <row r="6" spans="1:10" x14ac:dyDescent="0.3">
      <c r="A6" s="96" t="s">
        <v>1</v>
      </c>
      <c r="B6" s="313">
        <v>41</v>
      </c>
      <c r="C6" s="444">
        <v>6193230.8300000001</v>
      </c>
      <c r="D6" s="445">
        <v>151054.41</v>
      </c>
      <c r="E6" s="316">
        <v>8</v>
      </c>
      <c r="F6" s="456">
        <v>1212804.21</v>
      </c>
      <c r="G6" s="457">
        <v>151600.53</v>
      </c>
      <c r="H6" s="313">
        <v>33</v>
      </c>
      <c r="I6" s="444">
        <v>4980426.6100000003</v>
      </c>
      <c r="J6" s="445">
        <v>150922.01999999999</v>
      </c>
    </row>
    <row r="7" spans="1:10" x14ac:dyDescent="0.3">
      <c r="A7" s="96" t="s">
        <v>138</v>
      </c>
      <c r="B7" s="177" t="s">
        <v>94</v>
      </c>
      <c r="C7" s="422" t="s">
        <v>94</v>
      </c>
      <c r="D7" s="423" t="s">
        <v>94</v>
      </c>
      <c r="E7" s="179" t="s">
        <v>94</v>
      </c>
      <c r="F7" s="410" t="s">
        <v>94</v>
      </c>
      <c r="G7" s="411" t="s">
        <v>94</v>
      </c>
      <c r="H7" s="177" t="s">
        <v>94</v>
      </c>
      <c r="I7" s="422" t="s">
        <v>94</v>
      </c>
      <c r="J7" s="423" t="s">
        <v>94</v>
      </c>
    </row>
    <row r="8" spans="1:10" ht="15" thickBot="1" x14ac:dyDescent="0.35">
      <c r="A8" s="96" t="s">
        <v>8</v>
      </c>
      <c r="B8" s="319">
        <v>40</v>
      </c>
      <c r="C8" s="446">
        <v>5992770.2199999997</v>
      </c>
      <c r="D8" s="447">
        <v>149819.26</v>
      </c>
      <c r="E8" s="197" t="s">
        <v>94</v>
      </c>
      <c r="F8" s="458" t="s">
        <v>94</v>
      </c>
      <c r="G8" s="459" t="s">
        <v>94</v>
      </c>
      <c r="H8" s="187">
        <v>36</v>
      </c>
      <c r="I8" s="396">
        <v>5329759.6399999997</v>
      </c>
      <c r="J8" s="397">
        <v>148048.88</v>
      </c>
    </row>
    <row r="9" spans="1:10" s="2" customFormat="1" x14ac:dyDescent="0.3">
      <c r="A9" s="105" t="s">
        <v>34</v>
      </c>
      <c r="B9" s="307">
        <v>18</v>
      </c>
      <c r="C9" s="442">
        <v>2616080.58</v>
      </c>
      <c r="D9" s="443">
        <v>145337.81</v>
      </c>
      <c r="E9" s="310">
        <v>8</v>
      </c>
      <c r="F9" s="454">
        <v>1126145.83</v>
      </c>
      <c r="G9" s="455">
        <v>140768.23000000001</v>
      </c>
      <c r="H9" s="307">
        <v>10</v>
      </c>
      <c r="I9" s="442">
        <v>1489934.75</v>
      </c>
      <c r="J9" s="443">
        <v>148993.48000000001</v>
      </c>
    </row>
    <row r="10" spans="1:10" x14ac:dyDescent="0.3">
      <c r="A10" s="96" t="s">
        <v>122</v>
      </c>
      <c r="B10" s="313">
        <v>5</v>
      </c>
      <c r="C10" s="444">
        <v>680745.41</v>
      </c>
      <c r="D10" s="445">
        <v>136149.07999999999</v>
      </c>
      <c r="E10" s="179"/>
      <c r="F10" s="410"/>
      <c r="G10" s="411"/>
      <c r="H10" s="185">
        <v>5</v>
      </c>
      <c r="I10" s="394">
        <v>680745.41</v>
      </c>
      <c r="J10" s="395">
        <v>136149.07999999999</v>
      </c>
    </row>
    <row r="11" spans="1:10" s="204" customFormat="1" x14ac:dyDescent="0.3">
      <c r="A11" s="176" t="s">
        <v>37</v>
      </c>
      <c r="B11" s="201" t="s">
        <v>94</v>
      </c>
      <c r="C11" s="440" t="s">
        <v>94</v>
      </c>
      <c r="D11" s="441" t="s">
        <v>94</v>
      </c>
      <c r="E11" s="194" t="s">
        <v>94</v>
      </c>
      <c r="F11" s="424" t="s">
        <v>94</v>
      </c>
      <c r="G11" s="425" t="s">
        <v>94</v>
      </c>
      <c r="H11" s="201" t="s">
        <v>94</v>
      </c>
      <c r="I11" s="440" t="s">
        <v>94</v>
      </c>
      <c r="J11" s="441" t="s">
        <v>94</v>
      </c>
    </row>
    <row r="12" spans="1:10" s="204" customFormat="1" x14ac:dyDescent="0.3">
      <c r="A12" s="176" t="s">
        <v>38</v>
      </c>
      <c r="B12" s="201" t="s">
        <v>94</v>
      </c>
      <c r="C12" s="440" t="s">
        <v>94</v>
      </c>
      <c r="D12" s="441" t="s">
        <v>94</v>
      </c>
      <c r="E12" s="194" t="s">
        <v>94</v>
      </c>
      <c r="F12" s="424" t="s">
        <v>94</v>
      </c>
      <c r="G12" s="425" t="s">
        <v>94</v>
      </c>
      <c r="H12" s="201" t="s">
        <v>94</v>
      </c>
      <c r="I12" s="440" t="s">
        <v>94</v>
      </c>
      <c r="J12" s="441" t="s">
        <v>94</v>
      </c>
    </row>
    <row r="13" spans="1:10" s="204" customFormat="1" x14ac:dyDescent="0.3">
      <c r="A13" s="176" t="s">
        <v>35</v>
      </c>
      <c r="B13" s="337">
        <v>5</v>
      </c>
      <c r="C13" s="448">
        <v>692124.75</v>
      </c>
      <c r="D13" s="449">
        <v>138424.95000000001</v>
      </c>
      <c r="E13" s="194" t="s">
        <v>94</v>
      </c>
      <c r="F13" s="424" t="s">
        <v>94</v>
      </c>
      <c r="G13" s="425" t="s">
        <v>94</v>
      </c>
      <c r="H13" s="201" t="s">
        <v>94</v>
      </c>
      <c r="I13" s="440" t="s">
        <v>94</v>
      </c>
      <c r="J13" s="441" t="s">
        <v>94</v>
      </c>
    </row>
    <row r="14" spans="1:10" ht="15" thickBot="1" x14ac:dyDescent="0.35">
      <c r="A14" s="97" t="s">
        <v>39</v>
      </c>
      <c r="B14" s="178" t="s">
        <v>94</v>
      </c>
      <c r="C14" s="426" t="s">
        <v>94</v>
      </c>
      <c r="D14" s="427" t="s">
        <v>94</v>
      </c>
      <c r="E14" s="200" t="s">
        <v>94</v>
      </c>
      <c r="F14" s="436" t="s">
        <v>94</v>
      </c>
      <c r="G14" s="437" t="s">
        <v>94</v>
      </c>
      <c r="H14" s="178" t="s">
        <v>94</v>
      </c>
      <c r="I14" s="426" t="s">
        <v>94</v>
      </c>
      <c r="J14" s="427" t="s">
        <v>94</v>
      </c>
    </row>
    <row r="15" spans="1:10" s="2" customFormat="1" x14ac:dyDescent="0.3">
      <c r="A15" s="107" t="s">
        <v>58</v>
      </c>
      <c r="B15" s="331">
        <v>40</v>
      </c>
      <c r="C15" s="450">
        <v>5728469.2199999997</v>
      </c>
      <c r="D15" s="451">
        <v>143211.73000000001</v>
      </c>
      <c r="E15" s="334">
        <v>15</v>
      </c>
      <c r="F15" s="460">
        <v>2065262.53</v>
      </c>
      <c r="G15" s="461">
        <v>137684.17000000001</v>
      </c>
      <c r="H15" s="331">
        <v>25</v>
      </c>
      <c r="I15" s="450">
        <v>3663206.69</v>
      </c>
      <c r="J15" s="451">
        <v>146528.26999999999</v>
      </c>
    </row>
    <row r="16" spans="1:10" x14ac:dyDescent="0.3">
      <c r="A16" s="96" t="s">
        <v>88</v>
      </c>
      <c r="B16" s="185">
        <v>5</v>
      </c>
      <c r="C16" s="394">
        <v>704304.66</v>
      </c>
      <c r="D16" s="395">
        <v>140860.93</v>
      </c>
      <c r="E16" s="179" t="s">
        <v>94</v>
      </c>
      <c r="F16" s="410" t="s">
        <v>94</v>
      </c>
      <c r="G16" s="411" t="s">
        <v>94</v>
      </c>
      <c r="H16" s="177" t="s">
        <v>94</v>
      </c>
      <c r="I16" s="422" t="s">
        <v>94</v>
      </c>
      <c r="J16" s="423" t="s">
        <v>94</v>
      </c>
    </row>
    <row r="17" spans="1:10" x14ac:dyDescent="0.3">
      <c r="A17" s="96" t="s">
        <v>59</v>
      </c>
      <c r="B17" s="185">
        <v>5</v>
      </c>
      <c r="C17" s="394">
        <v>726676.29</v>
      </c>
      <c r="D17" s="395">
        <v>145335.26</v>
      </c>
      <c r="E17" s="179" t="s">
        <v>94</v>
      </c>
      <c r="F17" s="410" t="s">
        <v>94</v>
      </c>
      <c r="G17" s="411" t="s">
        <v>94</v>
      </c>
      <c r="H17" s="177" t="s">
        <v>94</v>
      </c>
      <c r="I17" s="422" t="s">
        <v>94</v>
      </c>
      <c r="J17" s="423" t="s">
        <v>94</v>
      </c>
    </row>
    <row r="18" spans="1:10" x14ac:dyDescent="0.3">
      <c r="A18" s="96" t="s">
        <v>60</v>
      </c>
      <c r="B18" s="185">
        <v>20</v>
      </c>
      <c r="C18" s="394">
        <v>2584545.2400000002</v>
      </c>
      <c r="D18" s="395">
        <v>129227.26</v>
      </c>
      <c r="E18" s="316">
        <v>7</v>
      </c>
      <c r="F18" s="456">
        <v>880709.91</v>
      </c>
      <c r="G18" s="457">
        <v>125815.7</v>
      </c>
      <c r="H18" s="185">
        <v>13</v>
      </c>
      <c r="I18" s="394">
        <v>1703835.33</v>
      </c>
      <c r="J18" s="395">
        <v>131064.26</v>
      </c>
    </row>
    <row r="19" spans="1:10" ht="15" thickBot="1" x14ac:dyDescent="0.35">
      <c r="A19" s="176" t="s">
        <v>61</v>
      </c>
      <c r="B19" s="190">
        <v>10</v>
      </c>
      <c r="C19" s="398">
        <v>1712943.03</v>
      </c>
      <c r="D19" s="399">
        <v>171294.3</v>
      </c>
      <c r="E19" s="194" t="s">
        <v>94</v>
      </c>
      <c r="F19" s="424" t="s">
        <v>94</v>
      </c>
      <c r="G19" s="425" t="s">
        <v>94</v>
      </c>
      <c r="H19" s="190">
        <v>9</v>
      </c>
      <c r="I19" s="398">
        <v>1563732.69</v>
      </c>
      <c r="J19" s="399">
        <v>173748.08</v>
      </c>
    </row>
    <row r="20" spans="1:10" s="2" customFormat="1" ht="15" thickBot="1" x14ac:dyDescent="0.35">
      <c r="A20" s="291" t="s">
        <v>89</v>
      </c>
      <c r="B20" s="343">
        <v>143</v>
      </c>
      <c r="C20" s="452">
        <v>21122499.350000001</v>
      </c>
      <c r="D20" s="453">
        <v>147709.79</v>
      </c>
      <c r="E20" s="346">
        <v>38</v>
      </c>
      <c r="F20" s="462">
        <v>5511049.5599999996</v>
      </c>
      <c r="G20" s="463">
        <v>145027.62</v>
      </c>
      <c r="H20" s="343">
        <v>105</v>
      </c>
      <c r="I20" s="452">
        <v>15611449.789999999</v>
      </c>
      <c r="J20" s="453">
        <v>148680.47</v>
      </c>
    </row>
    <row r="22" spans="1:10" ht="16.2" thickBot="1" x14ac:dyDescent="0.35">
      <c r="A22" s="184" t="s">
        <v>102</v>
      </c>
    </row>
    <row r="23" spans="1:10" x14ac:dyDescent="0.3">
      <c r="A23" s="11"/>
      <c r="B23" s="505" t="s">
        <v>40</v>
      </c>
      <c r="C23" s="506"/>
      <c r="D23" s="507"/>
      <c r="E23" s="525" t="s">
        <v>15</v>
      </c>
      <c r="F23" s="526"/>
      <c r="G23" s="527"/>
      <c r="H23" s="505" t="s">
        <v>16</v>
      </c>
      <c r="I23" s="506"/>
      <c r="J23" s="507"/>
    </row>
    <row r="24" spans="1:10" ht="15" thickBot="1" x14ac:dyDescent="0.35">
      <c r="A24" s="15"/>
      <c r="B24" s="34" t="s">
        <v>97</v>
      </c>
      <c r="C24" s="30" t="s">
        <v>92</v>
      </c>
      <c r="D24" s="180" t="s">
        <v>93</v>
      </c>
      <c r="E24" s="89" t="s">
        <v>97</v>
      </c>
      <c r="F24" s="181" t="s">
        <v>92</v>
      </c>
      <c r="G24" s="70" t="s">
        <v>93</v>
      </c>
      <c r="H24" s="34" t="s">
        <v>97</v>
      </c>
      <c r="I24" s="30" t="s">
        <v>92</v>
      </c>
      <c r="J24" s="180" t="s">
        <v>93</v>
      </c>
    </row>
    <row r="25" spans="1:10" s="2" customFormat="1" x14ac:dyDescent="0.3">
      <c r="A25" s="105" t="s">
        <v>33</v>
      </c>
      <c r="B25" s="307">
        <v>53</v>
      </c>
      <c r="C25" s="442">
        <v>6218902.29</v>
      </c>
      <c r="D25" s="443">
        <v>117337.78</v>
      </c>
      <c r="E25" s="310">
        <v>11</v>
      </c>
      <c r="F25" s="454">
        <v>1312171.73</v>
      </c>
      <c r="G25" s="455">
        <v>119288.34</v>
      </c>
      <c r="H25" s="307">
        <v>42</v>
      </c>
      <c r="I25" s="442">
        <v>4906730.5599999996</v>
      </c>
      <c r="J25" s="443">
        <v>116826.92</v>
      </c>
    </row>
    <row r="26" spans="1:10" x14ac:dyDescent="0.3">
      <c r="A26" s="96" t="s">
        <v>1</v>
      </c>
      <c r="B26" s="313">
        <v>24</v>
      </c>
      <c r="C26" s="444">
        <v>2907157.42</v>
      </c>
      <c r="D26" s="445">
        <v>121131.56</v>
      </c>
      <c r="E26" s="316">
        <v>5</v>
      </c>
      <c r="F26" s="456">
        <v>631293.11</v>
      </c>
      <c r="G26" s="457">
        <v>126258.62</v>
      </c>
      <c r="H26" s="313">
        <v>19</v>
      </c>
      <c r="I26" s="444">
        <v>2275864.31</v>
      </c>
      <c r="J26" s="445">
        <v>119782.33</v>
      </c>
    </row>
    <row r="27" spans="1:10" x14ac:dyDescent="0.3">
      <c r="A27" s="96" t="s">
        <v>138</v>
      </c>
      <c r="B27" s="177" t="s">
        <v>94</v>
      </c>
      <c r="C27" s="422" t="s">
        <v>94</v>
      </c>
      <c r="D27" s="423" t="s">
        <v>94</v>
      </c>
      <c r="E27" s="179" t="s">
        <v>94</v>
      </c>
      <c r="F27" s="410" t="s">
        <v>94</v>
      </c>
      <c r="G27" s="411" t="s">
        <v>94</v>
      </c>
      <c r="H27" s="313"/>
      <c r="I27" s="444"/>
      <c r="J27" s="445"/>
    </row>
    <row r="28" spans="1:10" ht="15" thickBot="1" x14ac:dyDescent="0.35">
      <c r="A28" s="96" t="s">
        <v>8</v>
      </c>
      <c r="B28" s="319">
        <v>28</v>
      </c>
      <c r="C28" s="446">
        <v>3199514.57</v>
      </c>
      <c r="D28" s="447">
        <v>114268.38</v>
      </c>
      <c r="E28" s="322">
        <v>5</v>
      </c>
      <c r="F28" s="464">
        <v>568648.31999999995</v>
      </c>
      <c r="G28" s="465">
        <v>113729.66</v>
      </c>
      <c r="H28" s="319">
        <v>23</v>
      </c>
      <c r="I28" s="446">
        <v>2630866.25</v>
      </c>
      <c r="J28" s="447">
        <v>114385.49</v>
      </c>
    </row>
    <row r="29" spans="1:10" x14ac:dyDescent="0.3">
      <c r="A29" s="105" t="s">
        <v>34</v>
      </c>
      <c r="B29" s="307">
        <v>26</v>
      </c>
      <c r="C29" s="442">
        <v>2609601.09</v>
      </c>
      <c r="D29" s="443">
        <v>100369.27</v>
      </c>
      <c r="E29" s="310">
        <v>13</v>
      </c>
      <c r="F29" s="454">
        <v>1297327.8600000001</v>
      </c>
      <c r="G29" s="455">
        <v>99794.45</v>
      </c>
      <c r="H29" s="307">
        <v>13</v>
      </c>
      <c r="I29" s="442">
        <v>1312273.24</v>
      </c>
      <c r="J29" s="443">
        <v>100944.1</v>
      </c>
    </row>
    <row r="30" spans="1:10" x14ac:dyDescent="0.3">
      <c r="A30" s="96" t="s">
        <v>122</v>
      </c>
      <c r="B30" s="313">
        <v>6</v>
      </c>
      <c r="C30" s="444">
        <v>603560.29</v>
      </c>
      <c r="D30" s="445">
        <v>100593.38</v>
      </c>
      <c r="E30" s="179" t="s">
        <v>94</v>
      </c>
      <c r="F30" s="410" t="s">
        <v>94</v>
      </c>
      <c r="G30" s="411" t="s">
        <v>94</v>
      </c>
      <c r="H30" s="177" t="s">
        <v>94</v>
      </c>
      <c r="I30" s="422" t="s">
        <v>94</v>
      </c>
      <c r="J30" s="423" t="s">
        <v>94</v>
      </c>
    </row>
    <row r="31" spans="1:10" s="204" customFormat="1" x14ac:dyDescent="0.3">
      <c r="A31" s="176" t="s">
        <v>37</v>
      </c>
      <c r="B31" s="201" t="s">
        <v>94</v>
      </c>
      <c r="C31" s="440" t="s">
        <v>94</v>
      </c>
      <c r="D31" s="441" t="s">
        <v>94</v>
      </c>
      <c r="E31" s="194"/>
      <c r="F31" s="424"/>
      <c r="G31" s="425"/>
      <c r="H31" s="201" t="s">
        <v>94</v>
      </c>
      <c r="I31" s="440" t="s">
        <v>94</v>
      </c>
      <c r="J31" s="441" t="s">
        <v>94</v>
      </c>
    </row>
    <row r="32" spans="1:10" s="204" customFormat="1" x14ac:dyDescent="0.3">
      <c r="A32" s="176" t="s">
        <v>38</v>
      </c>
      <c r="B32" s="337">
        <v>7</v>
      </c>
      <c r="C32" s="448">
        <v>701580.51</v>
      </c>
      <c r="D32" s="449">
        <v>100225.79</v>
      </c>
      <c r="E32" s="194" t="s">
        <v>94</v>
      </c>
      <c r="F32" s="424" t="s">
        <v>94</v>
      </c>
      <c r="G32" s="425" t="s">
        <v>94</v>
      </c>
      <c r="H32" s="201" t="s">
        <v>94</v>
      </c>
      <c r="I32" s="440" t="s">
        <v>94</v>
      </c>
      <c r="J32" s="441" t="s">
        <v>94</v>
      </c>
    </row>
    <row r="33" spans="1:10" s="204" customFormat="1" x14ac:dyDescent="0.3">
      <c r="A33" s="176" t="s">
        <v>35</v>
      </c>
      <c r="B33" s="337">
        <v>8</v>
      </c>
      <c r="C33" s="448">
        <v>812005.92</v>
      </c>
      <c r="D33" s="449">
        <v>101500.74</v>
      </c>
      <c r="E33" s="191">
        <v>5</v>
      </c>
      <c r="F33" s="414">
        <v>504325.57</v>
      </c>
      <c r="G33" s="415">
        <v>100865.11</v>
      </c>
      <c r="H33" s="201" t="s">
        <v>94</v>
      </c>
      <c r="I33" s="440" t="s">
        <v>94</v>
      </c>
      <c r="J33" s="441" t="s">
        <v>94</v>
      </c>
    </row>
    <row r="34" spans="1:10" ht="15" thickBot="1" x14ac:dyDescent="0.35">
      <c r="A34" s="97" t="s">
        <v>39</v>
      </c>
      <c r="B34" s="178" t="s">
        <v>94</v>
      </c>
      <c r="C34" s="426" t="s">
        <v>94</v>
      </c>
      <c r="D34" s="427" t="s">
        <v>94</v>
      </c>
      <c r="E34" s="200" t="s">
        <v>94</v>
      </c>
      <c r="F34" s="436" t="s">
        <v>94</v>
      </c>
      <c r="G34" s="437" t="s">
        <v>94</v>
      </c>
      <c r="H34" s="325"/>
      <c r="I34" s="468"/>
      <c r="J34" s="469"/>
    </row>
    <row r="35" spans="1:10" x14ac:dyDescent="0.3">
      <c r="A35" s="107" t="s">
        <v>58</v>
      </c>
      <c r="B35" s="331">
        <v>76</v>
      </c>
      <c r="C35" s="450">
        <v>8677976.3699999992</v>
      </c>
      <c r="D35" s="451">
        <v>114183.9</v>
      </c>
      <c r="E35" s="334">
        <v>48</v>
      </c>
      <c r="F35" s="460">
        <v>5368630.63</v>
      </c>
      <c r="G35" s="461">
        <v>111846.47</v>
      </c>
      <c r="H35" s="331">
        <v>28</v>
      </c>
      <c r="I35" s="450">
        <v>3309345.75</v>
      </c>
      <c r="J35" s="451">
        <v>118190.92</v>
      </c>
    </row>
    <row r="36" spans="1:10" x14ac:dyDescent="0.3">
      <c r="A36" s="96" t="s">
        <v>88</v>
      </c>
      <c r="B36" s="313">
        <v>8</v>
      </c>
      <c r="C36" s="444">
        <v>816766.95</v>
      </c>
      <c r="D36" s="445">
        <v>102095.87</v>
      </c>
      <c r="E36" s="186">
        <v>7</v>
      </c>
      <c r="F36" s="408">
        <v>709370.63</v>
      </c>
      <c r="G36" s="409">
        <v>101338.66</v>
      </c>
      <c r="H36" s="177" t="s">
        <v>94</v>
      </c>
      <c r="I36" s="422" t="s">
        <v>94</v>
      </c>
      <c r="J36" s="423" t="s">
        <v>94</v>
      </c>
    </row>
    <row r="37" spans="1:10" x14ac:dyDescent="0.3">
      <c r="A37" s="96" t="s">
        <v>59</v>
      </c>
      <c r="B37" s="313">
        <v>18</v>
      </c>
      <c r="C37" s="444">
        <v>1967770.57</v>
      </c>
      <c r="D37" s="445">
        <v>109320.59</v>
      </c>
      <c r="E37" s="316">
        <v>11</v>
      </c>
      <c r="F37" s="456">
        <v>1226545.1299999999</v>
      </c>
      <c r="G37" s="457">
        <v>111504.1</v>
      </c>
      <c r="H37" s="313">
        <v>7</v>
      </c>
      <c r="I37" s="444">
        <v>741225.44</v>
      </c>
      <c r="J37" s="445">
        <v>105889.35</v>
      </c>
    </row>
    <row r="38" spans="1:10" x14ac:dyDescent="0.3">
      <c r="A38" s="96" t="s">
        <v>60</v>
      </c>
      <c r="B38" s="313">
        <v>25</v>
      </c>
      <c r="C38" s="444">
        <v>2451083.63</v>
      </c>
      <c r="D38" s="445">
        <v>98043.35</v>
      </c>
      <c r="E38" s="316">
        <v>17</v>
      </c>
      <c r="F38" s="456">
        <v>1651455.72</v>
      </c>
      <c r="G38" s="457">
        <v>97144.45</v>
      </c>
      <c r="H38" s="313">
        <v>8</v>
      </c>
      <c r="I38" s="444">
        <v>799627.91</v>
      </c>
      <c r="J38" s="445">
        <v>99953.49</v>
      </c>
    </row>
    <row r="39" spans="1:10" ht="15" thickBot="1" x14ac:dyDescent="0.35">
      <c r="A39" s="176" t="s">
        <v>61</v>
      </c>
      <c r="B39" s="337">
        <v>25</v>
      </c>
      <c r="C39" s="448">
        <v>3442355.22</v>
      </c>
      <c r="D39" s="449">
        <v>137694.21</v>
      </c>
      <c r="E39" s="340">
        <v>13</v>
      </c>
      <c r="F39" s="466">
        <v>1781259.14</v>
      </c>
      <c r="G39" s="467">
        <v>137019.93</v>
      </c>
      <c r="H39" s="337">
        <v>12</v>
      </c>
      <c r="I39" s="448">
        <v>1661096.08</v>
      </c>
      <c r="J39" s="449">
        <v>138424.67000000001</v>
      </c>
    </row>
    <row r="40" spans="1:10" ht="15" thickBot="1" x14ac:dyDescent="0.35">
      <c r="A40" s="291" t="s">
        <v>89</v>
      </c>
      <c r="B40" s="343">
        <v>155</v>
      </c>
      <c r="C40" s="452">
        <v>17506479.760000002</v>
      </c>
      <c r="D40" s="453">
        <v>112945.03</v>
      </c>
      <c r="E40" s="346">
        <v>72</v>
      </c>
      <c r="F40" s="462">
        <v>7978130.21</v>
      </c>
      <c r="G40" s="463">
        <v>110807.36</v>
      </c>
      <c r="H40" s="343">
        <v>83</v>
      </c>
      <c r="I40" s="452">
        <v>9528349.5399999991</v>
      </c>
      <c r="J40" s="453">
        <v>114799.39</v>
      </c>
    </row>
    <row r="42" spans="1:10" ht="16.2" thickBot="1" x14ac:dyDescent="0.35">
      <c r="A42" s="184" t="s">
        <v>103</v>
      </c>
    </row>
    <row r="43" spans="1:10" x14ac:dyDescent="0.3">
      <c r="A43" s="11"/>
      <c r="B43" s="505" t="s">
        <v>40</v>
      </c>
      <c r="C43" s="506"/>
      <c r="D43" s="507"/>
      <c r="E43" s="525" t="s">
        <v>15</v>
      </c>
      <c r="F43" s="526"/>
      <c r="G43" s="527"/>
      <c r="H43" s="505" t="s">
        <v>16</v>
      </c>
      <c r="I43" s="506"/>
      <c r="J43" s="507"/>
    </row>
    <row r="44" spans="1:10" ht="15" thickBot="1" x14ac:dyDescent="0.35">
      <c r="A44" s="15"/>
      <c r="B44" s="34" t="s">
        <v>97</v>
      </c>
      <c r="C44" s="30" t="s">
        <v>92</v>
      </c>
      <c r="D44" s="180" t="s">
        <v>93</v>
      </c>
      <c r="E44" s="89" t="s">
        <v>97</v>
      </c>
      <c r="F44" s="181" t="s">
        <v>92</v>
      </c>
      <c r="G44" s="70" t="s">
        <v>93</v>
      </c>
      <c r="H44" s="34" t="s">
        <v>97</v>
      </c>
      <c r="I44" s="30" t="s">
        <v>92</v>
      </c>
      <c r="J44" s="180" t="s">
        <v>93</v>
      </c>
    </row>
    <row r="45" spans="1:10" x14ac:dyDescent="0.3">
      <c r="A45" s="105" t="s">
        <v>33</v>
      </c>
      <c r="B45" s="307">
        <v>53</v>
      </c>
      <c r="C45" s="442">
        <v>4787387.6399999997</v>
      </c>
      <c r="D45" s="443">
        <v>90328.07</v>
      </c>
      <c r="E45" s="310">
        <v>11</v>
      </c>
      <c r="F45" s="454">
        <v>1025094.15</v>
      </c>
      <c r="G45" s="455">
        <v>93190.38</v>
      </c>
      <c r="H45" s="307">
        <v>42</v>
      </c>
      <c r="I45" s="442">
        <v>3762293.49</v>
      </c>
      <c r="J45" s="443">
        <v>89578.42</v>
      </c>
    </row>
    <row r="46" spans="1:10" x14ac:dyDescent="0.3">
      <c r="A46" s="96" t="s">
        <v>1</v>
      </c>
      <c r="B46" s="313">
        <v>23</v>
      </c>
      <c r="C46" s="444">
        <v>2115140.23</v>
      </c>
      <c r="D46" s="445">
        <v>91962.62</v>
      </c>
      <c r="E46" s="316">
        <v>7</v>
      </c>
      <c r="F46" s="456">
        <v>641280.75</v>
      </c>
      <c r="G46" s="457">
        <v>91611.54</v>
      </c>
      <c r="H46" s="313">
        <v>16</v>
      </c>
      <c r="I46" s="444">
        <v>1473859.49</v>
      </c>
      <c r="J46" s="445">
        <v>92116.22</v>
      </c>
    </row>
    <row r="47" spans="1:10" x14ac:dyDescent="0.3">
      <c r="A47" s="96" t="s">
        <v>138</v>
      </c>
      <c r="B47" s="313"/>
      <c r="C47" s="444"/>
      <c r="D47" s="445"/>
      <c r="E47" s="316"/>
      <c r="F47" s="456"/>
      <c r="G47" s="457"/>
      <c r="H47" s="313"/>
      <c r="I47" s="444"/>
      <c r="J47" s="445"/>
    </row>
    <row r="48" spans="1:10" ht="15" thickBot="1" x14ac:dyDescent="0.35">
      <c r="A48" s="96" t="s">
        <v>8</v>
      </c>
      <c r="B48" s="319">
        <v>30</v>
      </c>
      <c r="C48" s="446">
        <v>2672247.41</v>
      </c>
      <c r="D48" s="447">
        <v>89074.91</v>
      </c>
      <c r="E48" s="197" t="s">
        <v>94</v>
      </c>
      <c r="F48" s="458" t="s">
        <v>94</v>
      </c>
      <c r="G48" s="459" t="s">
        <v>94</v>
      </c>
      <c r="H48" s="319">
        <v>26</v>
      </c>
      <c r="I48" s="446">
        <v>2288434</v>
      </c>
      <c r="J48" s="447">
        <v>88016.69</v>
      </c>
    </row>
    <row r="49" spans="1:10" x14ac:dyDescent="0.3">
      <c r="A49" s="105" t="s">
        <v>34</v>
      </c>
      <c r="B49" s="307">
        <v>23</v>
      </c>
      <c r="C49" s="442">
        <v>1772271.87</v>
      </c>
      <c r="D49" s="443">
        <v>77055.3</v>
      </c>
      <c r="E49" s="310">
        <v>12</v>
      </c>
      <c r="F49" s="454">
        <v>917226.51</v>
      </c>
      <c r="G49" s="455">
        <v>76435.539999999994</v>
      </c>
      <c r="H49" s="307">
        <v>11</v>
      </c>
      <c r="I49" s="442">
        <v>855045.36</v>
      </c>
      <c r="J49" s="443">
        <v>77731.399999999994</v>
      </c>
    </row>
    <row r="50" spans="1:10" x14ac:dyDescent="0.3">
      <c r="A50" s="96" t="s">
        <v>122</v>
      </c>
      <c r="B50" s="185">
        <v>7</v>
      </c>
      <c r="C50" s="394">
        <v>520277.75</v>
      </c>
      <c r="D50" s="395">
        <v>74325.39</v>
      </c>
      <c r="E50" s="179" t="s">
        <v>94</v>
      </c>
      <c r="F50" s="410" t="s">
        <v>94</v>
      </c>
      <c r="G50" s="411" t="s">
        <v>94</v>
      </c>
      <c r="H50" s="177" t="s">
        <v>94</v>
      </c>
      <c r="I50" s="422" t="s">
        <v>94</v>
      </c>
      <c r="J50" s="423" t="s">
        <v>94</v>
      </c>
    </row>
    <row r="51" spans="1:10" s="204" customFormat="1" x14ac:dyDescent="0.3">
      <c r="A51" s="176" t="s">
        <v>37</v>
      </c>
      <c r="B51" s="201" t="s">
        <v>94</v>
      </c>
      <c r="C51" s="440" t="s">
        <v>94</v>
      </c>
      <c r="D51" s="441" t="s">
        <v>94</v>
      </c>
      <c r="E51" s="194"/>
      <c r="F51" s="424"/>
      <c r="G51" s="425"/>
      <c r="H51" s="201" t="s">
        <v>94</v>
      </c>
      <c r="I51" s="440" t="s">
        <v>94</v>
      </c>
      <c r="J51" s="441" t="s">
        <v>94</v>
      </c>
    </row>
    <row r="52" spans="1:10" s="204" customFormat="1" x14ac:dyDescent="0.3">
      <c r="A52" s="176" t="s">
        <v>38</v>
      </c>
      <c r="B52" s="201" t="s">
        <v>94</v>
      </c>
      <c r="C52" s="440" t="s">
        <v>94</v>
      </c>
      <c r="D52" s="441" t="s">
        <v>94</v>
      </c>
      <c r="E52" s="194" t="s">
        <v>94</v>
      </c>
      <c r="F52" s="424" t="s">
        <v>94</v>
      </c>
      <c r="G52" s="425" t="s">
        <v>94</v>
      </c>
      <c r="H52" s="201" t="s">
        <v>94</v>
      </c>
      <c r="I52" s="440" t="s">
        <v>94</v>
      </c>
      <c r="J52" s="441" t="s">
        <v>94</v>
      </c>
    </row>
    <row r="53" spans="1:10" s="204" customFormat="1" x14ac:dyDescent="0.3">
      <c r="A53" s="176" t="s">
        <v>35</v>
      </c>
      <c r="B53" s="190">
        <v>7</v>
      </c>
      <c r="C53" s="398">
        <v>554087.41</v>
      </c>
      <c r="D53" s="399">
        <v>79155.34</v>
      </c>
      <c r="E53" s="191">
        <v>5</v>
      </c>
      <c r="F53" s="414">
        <v>395716.09</v>
      </c>
      <c r="G53" s="415">
        <v>79143.22</v>
      </c>
      <c r="H53" s="201" t="s">
        <v>94</v>
      </c>
      <c r="I53" s="440" t="s">
        <v>94</v>
      </c>
      <c r="J53" s="441" t="s">
        <v>94</v>
      </c>
    </row>
    <row r="54" spans="1:10" ht="15" thickBot="1" x14ac:dyDescent="0.35">
      <c r="A54" s="97" t="s">
        <v>39</v>
      </c>
      <c r="B54" s="178" t="s">
        <v>94</v>
      </c>
      <c r="C54" s="426" t="s">
        <v>94</v>
      </c>
      <c r="D54" s="427" t="s">
        <v>94</v>
      </c>
      <c r="E54" s="200" t="s">
        <v>94</v>
      </c>
      <c r="F54" s="436" t="s">
        <v>94</v>
      </c>
      <c r="G54" s="437" t="s">
        <v>94</v>
      </c>
      <c r="H54" s="178" t="s">
        <v>94</v>
      </c>
      <c r="I54" s="426" t="s">
        <v>94</v>
      </c>
      <c r="J54" s="427" t="s">
        <v>94</v>
      </c>
    </row>
    <row r="55" spans="1:10" x14ac:dyDescent="0.3">
      <c r="A55" s="107" t="s">
        <v>58</v>
      </c>
      <c r="B55" s="331">
        <v>57</v>
      </c>
      <c r="C55" s="450">
        <v>5789254.3899999997</v>
      </c>
      <c r="D55" s="451">
        <v>101565.87</v>
      </c>
      <c r="E55" s="334">
        <v>32</v>
      </c>
      <c r="F55" s="460">
        <v>3202740.12</v>
      </c>
      <c r="G55" s="461">
        <v>100085.63</v>
      </c>
      <c r="H55" s="331">
        <v>25</v>
      </c>
      <c r="I55" s="450">
        <v>2586514.27</v>
      </c>
      <c r="J55" s="451">
        <v>103460.57</v>
      </c>
    </row>
    <row r="56" spans="1:10" x14ac:dyDescent="0.3">
      <c r="A56" s="96" t="s">
        <v>88</v>
      </c>
      <c r="B56" s="177" t="s">
        <v>94</v>
      </c>
      <c r="C56" s="422" t="s">
        <v>94</v>
      </c>
      <c r="D56" s="423" t="s">
        <v>94</v>
      </c>
      <c r="E56" s="179" t="s">
        <v>94</v>
      </c>
      <c r="F56" s="410" t="s">
        <v>94</v>
      </c>
      <c r="G56" s="411" t="s">
        <v>94</v>
      </c>
      <c r="H56" s="177" t="s">
        <v>94</v>
      </c>
      <c r="I56" s="422" t="s">
        <v>94</v>
      </c>
      <c r="J56" s="423" t="s">
        <v>94</v>
      </c>
    </row>
    <row r="57" spans="1:10" x14ac:dyDescent="0.3">
      <c r="A57" s="96" t="s">
        <v>59</v>
      </c>
      <c r="B57" s="313">
        <v>16</v>
      </c>
      <c r="C57" s="444">
        <v>1401613.82</v>
      </c>
      <c r="D57" s="445">
        <v>87600.86</v>
      </c>
      <c r="E57" s="186">
        <v>14</v>
      </c>
      <c r="F57" s="408">
        <v>1227905.6100000001</v>
      </c>
      <c r="G57" s="409">
        <v>87707.54</v>
      </c>
      <c r="H57" s="177" t="s">
        <v>94</v>
      </c>
      <c r="I57" s="422" t="s">
        <v>94</v>
      </c>
      <c r="J57" s="423" t="s">
        <v>94</v>
      </c>
    </row>
    <row r="58" spans="1:10" x14ac:dyDescent="0.3">
      <c r="A58" s="96" t="s">
        <v>60</v>
      </c>
      <c r="B58" s="313">
        <v>16</v>
      </c>
      <c r="C58" s="444">
        <v>1204210.98</v>
      </c>
      <c r="D58" s="445">
        <v>75263.19</v>
      </c>
      <c r="E58" s="316">
        <v>6</v>
      </c>
      <c r="F58" s="456">
        <v>445984.6</v>
      </c>
      <c r="G58" s="457">
        <v>74330.77</v>
      </c>
      <c r="H58" s="313">
        <v>10</v>
      </c>
      <c r="I58" s="444">
        <v>758226.38</v>
      </c>
      <c r="J58" s="445">
        <v>75822.64</v>
      </c>
    </row>
    <row r="59" spans="1:10" ht="15" thickBot="1" x14ac:dyDescent="0.35">
      <c r="A59" s="176" t="s">
        <v>61</v>
      </c>
      <c r="B59" s="337">
        <v>23</v>
      </c>
      <c r="C59" s="448">
        <v>3037889.14</v>
      </c>
      <c r="D59" s="449">
        <v>132082.14000000001</v>
      </c>
      <c r="E59" s="340">
        <v>11</v>
      </c>
      <c r="F59" s="466">
        <v>1455849.71</v>
      </c>
      <c r="G59" s="467">
        <v>132349.97</v>
      </c>
      <c r="H59" s="337">
        <v>12</v>
      </c>
      <c r="I59" s="448">
        <v>1582039.43</v>
      </c>
      <c r="J59" s="449">
        <v>131836.62</v>
      </c>
    </row>
    <row r="60" spans="1:10" ht="15" thickBot="1" x14ac:dyDescent="0.35">
      <c r="A60" s="291" t="s">
        <v>89</v>
      </c>
      <c r="B60" s="343">
        <v>133</v>
      </c>
      <c r="C60" s="452">
        <v>12348913.9</v>
      </c>
      <c r="D60" s="453">
        <v>92848.98</v>
      </c>
      <c r="E60" s="346">
        <v>55</v>
      </c>
      <c r="F60" s="462">
        <v>5145060.79</v>
      </c>
      <c r="G60" s="463">
        <v>93546.559999999998</v>
      </c>
      <c r="H60" s="343">
        <v>78</v>
      </c>
      <c r="I60" s="452">
        <v>7203853.1200000001</v>
      </c>
      <c r="J60" s="453">
        <v>92357.09</v>
      </c>
    </row>
    <row r="62" spans="1:10" ht="16.2" thickBot="1" x14ac:dyDescent="0.35">
      <c r="A62" s="184" t="s">
        <v>104</v>
      </c>
    </row>
    <row r="63" spans="1:10" x14ac:dyDescent="0.3">
      <c r="A63" s="11"/>
      <c r="B63" s="505" t="s">
        <v>40</v>
      </c>
      <c r="C63" s="506"/>
      <c r="D63" s="507"/>
      <c r="E63" s="525" t="s">
        <v>15</v>
      </c>
      <c r="F63" s="526"/>
      <c r="G63" s="527"/>
      <c r="H63" s="505" t="s">
        <v>16</v>
      </c>
      <c r="I63" s="506"/>
      <c r="J63" s="507"/>
    </row>
    <row r="64" spans="1:10" ht="15" thickBot="1" x14ac:dyDescent="0.35">
      <c r="A64" s="15"/>
      <c r="B64" s="34" t="s">
        <v>97</v>
      </c>
      <c r="C64" s="30" t="s">
        <v>92</v>
      </c>
      <c r="D64" s="180" t="s">
        <v>93</v>
      </c>
      <c r="E64" s="89" t="s">
        <v>97</v>
      </c>
      <c r="F64" s="181" t="s">
        <v>92</v>
      </c>
      <c r="G64" s="70" t="s">
        <v>93</v>
      </c>
      <c r="H64" s="34" t="s">
        <v>97</v>
      </c>
      <c r="I64" s="30" t="s">
        <v>92</v>
      </c>
      <c r="J64" s="180" t="s">
        <v>93</v>
      </c>
    </row>
    <row r="65" spans="1:10" x14ac:dyDescent="0.3">
      <c r="A65" s="105" t="s">
        <v>33</v>
      </c>
      <c r="B65" s="307">
        <v>40</v>
      </c>
      <c r="C65" s="442">
        <v>3200621.67</v>
      </c>
      <c r="D65" s="443">
        <v>80015.539999999994</v>
      </c>
      <c r="E65" s="310">
        <v>20</v>
      </c>
      <c r="F65" s="454">
        <v>1537245.48</v>
      </c>
      <c r="G65" s="455">
        <v>76862.27</v>
      </c>
      <c r="H65" s="307">
        <v>20</v>
      </c>
      <c r="I65" s="442">
        <v>1663376.19</v>
      </c>
      <c r="J65" s="443">
        <v>83168.81</v>
      </c>
    </row>
    <row r="66" spans="1:10" x14ac:dyDescent="0.3">
      <c r="A66" s="96" t="s">
        <v>1</v>
      </c>
      <c r="B66" s="313">
        <v>16</v>
      </c>
      <c r="C66" s="444">
        <v>1417786.82</v>
      </c>
      <c r="D66" s="445">
        <v>88611.68</v>
      </c>
      <c r="E66" s="179" t="s">
        <v>94</v>
      </c>
      <c r="F66" s="410" t="s">
        <v>94</v>
      </c>
      <c r="G66" s="411" t="s">
        <v>94</v>
      </c>
      <c r="H66" s="185">
        <v>12</v>
      </c>
      <c r="I66" s="394">
        <v>1064194.18</v>
      </c>
      <c r="J66" s="395">
        <v>88682.85</v>
      </c>
    </row>
    <row r="67" spans="1:10" x14ac:dyDescent="0.3">
      <c r="A67" s="96" t="s">
        <v>138</v>
      </c>
      <c r="B67" s="313"/>
      <c r="C67" s="444"/>
      <c r="D67" s="445"/>
      <c r="E67" s="316"/>
      <c r="F67" s="456"/>
      <c r="G67" s="457"/>
      <c r="H67" s="313"/>
      <c r="I67" s="444"/>
      <c r="J67" s="445"/>
    </row>
    <row r="68" spans="1:10" ht="15" thickBot="1" x14ac:dyDescent="0.35">
      <c r="A68" s="96" t="s">
        <v>8</v>
      </c>
      <c r="B68" s="319">
        <v>24</v>
      </c>
      <c r="C68" s="446">
        <v>1782834.86</v>
      </c>
      <c r="D68" s="447">
        <v>74284.789999999994</v>
      </c>
      <c r="E68" s="322">
        <v>16</v>
      </c>
      <c r="F68" s="464">
        <v>1183652.8500000001</v>
      </c>
      <c r="G68" s="465">
        <v>73978.3</v>
      </c>
      <c r="H68" s="319">
        <v>8</v>
      </c>
      <c r="I68" s="446">
        <v>599182.01</v>
      </c>
      <c r="J68" s="447">
        <v>74897.75</v>
      </c>
    </row>
    <row r="69" spans="1:10" x14ac:dyDescent="0.3">
      <c r="A69" s="105" t="s">
        <v>34</v>
      </c>
      <c r="B69" s="307">
        <v>9</v>
      </c>
      <c r="C69" s="442">
        <v>714315.91</v>
      </c>
      <c r="D69" s="443">
        <v>79368.429999999993</v>
      </c>
      <c r="E69" s="299">
        <v>6</v>
      </c>
      <c r="F69" s="406">
        <v>486727.32</v>
      </c>
      <c r="G69" s="407">
        <v>81121.22</v>
      </c>
      <c r="H69" s="294" t="s">
        <v>94</v>
      </c>
      <c r="I69" s="438" t="s">
        <v>94</v>
      </c>
      <c r="J69" s="439" t="s">
        <v>94</v>
      </c>
    </row>
    <row r="70" spans="1:10" x14ac:dyDescent="0.3">
      <c r="A70" s="96" t="s">
        <v>122</v>
      </c>
      <c r="B70" s="177" t="s">
        <v>94</v>
      </c>
      <c r="C70" s="422" t="s">
        <v>94</v>
      </c>
      <c r="D70" s="423" t="s">
        <v>94</v>
      </c>
      <c r="E70" s="179" t="s">
        <v>94</v>
      </c>
      <c r="F70" s="410" t="s">
        <v>94</v>
      </c>
      <c r="G70" s="411" t="s">
        <v>94</v>
      </c>
      <c r="H70" s="177"/>
      <c r="I70" s="422"/>
      <c r="J70" s="423"/>
    </row>
    <row r="71" spans="1:10" s="204" customFormat="1" x14ac:dyDescent="0.3">
      <c r="A71" s="176" t="s">
        <v>37</v>
      </c>
      <c r="B71" s="201" t="s">
        <v>94</v>
      </c>
      <c r="C71" s="440" t="s">
        <v>94</v>
      </c>
      <c r="D71" s="441" t="s">
        <v>94</v>
      </c>
      <c r="E71" s="194" t="s">
        <v>94</v>
      </c>
      <c r="F71" s="424" t="s">
        <v>94</v>
      </c>
      <c r="G71" s="425" t="s">
        <v>94</v>
      </c>
      <c r="H71" s="201" t="s">
        <v>94</v>
      </c>
      <c r="I71" s="440" t="s">
        <v>94</v>
      </c>
      <c r="J71" s="441" t="s">
        <v>94</v>
      </c>
    </row>
    <row r="72" spans="1:10" s="204" customFormat="1" x14ac:dyDescent="0.3">
      <c r="A72" s="176" t="s">
        <v>38</v>
      </c>
      <c r="B72" s="201"/>
      <c r="C72" s="440"/>
      <c r="D72" s="441"/>
      <c r="E72" s="194"/>
      <c r="F72" s="424"/>
      <c r="G72" s="425"/>
      <c r="H72" s="201"/>
      <c r="I72" s="440"/>
      <c r="J72" s="441"/>
    </row>
    <row r="73" spans="1:10" s="204" customFormat="1" x14ac:dyDescent="0.3">
      <c r="A73" s="176" t="s">
        <v>35</v>
      </c>
      <c r="B73" s="201" t="s">
        <v>94</v>
      </c>
      <c r="C73" s="440" t="s">
        <v>94</v>
      </c>
      <c r="D73" s="441" t="s">
        <v>94</v>
      </c>
      <c r="E73" s="194" t="s">
        <v>94</v>
      </c>
      <c r="F73" s="424" t="s">
        <v>94</v>
      </c>
      <c r="G73" s="425" t="s">
        <v>94</v>
      </c>
      <c r="H73" s="201"/>
      <c r="I73" s="440"/>
      <c r="J73" s="441"/>
    </row>
    <row r="74" spans="1:10" ht="15" thickBot="1" x14ac:dyDescent="0.35">
      <c r="A74" s="97" t="s">
        <v>39</v>
      </c>
      <c r="B74" s="178" t="s">
        <v>94</v>
      </c>
      <c r="C74" s="426" t="s">
        <v>94</v>
      </c>
      <c r="D74" s="427" t="s">
        <v>94</v>
      </c>
      <c r="E74" s="200" t="s">
        <v>94</v>
      </c>
      <c r="F74" s="436" t="s">
        <v>94</v>
      </c>
      <c r="G74" s="437" t="s">
        <v>94</v>
      </c>
      <c r="H74" s="178" t="s">
        <v>94</v>
      </c>
      <c r="I74" s="426" t="s">
        <v>94</v>
      </c>
      <c r="J74" s="427" t="s">
        <v>94</v>
      </c>
    </row>
    <row r="75" spans="1:10" x14ac:dyDescent="0.3">
      <c r="A75" s="107" t="s">
        <v>58</v>
      </c>
      <c r="B75" s="331">
        <v>46</v>
      </c>
      <c r="C75" s="450">
        <v>3669111.26</v>
      </c>
      <c r="D75" s="451">
        <v>79763.289999999994</v>
      </c>
      <c r="E75" s="334">
        <v>28</v>
      </c>
      <c r="F75" s="460">
        <v>2172747.34</v>
      </c>
      <c r="G75" s="461">
        <v>77598.12</v>
      </c>
      <c r="H75" s="331">
        <v>18</v>
      </c>
      <c r="I75" s="450">
        <v>1496363.92</v>
      </c>
      <c r="J75" s="451">
        <v>83131.33</v>
      </c>
    </row>
    <row r="76" spans="1:10" x14ac:dyDescent="0.3">
      <c r="A76" s="96" t="s">
        <v>88</v>
      </c>
      <c r="B76" s="313"/>
      <c r="C76" s="444"/>
      <c r="D76" s="445"/>
      <c r="E76" s="316"/>
      <c r="F76" s="456"/>
      <c r="G76" s="457"/>
      <c r="H76" s="313"/>
      <c r="I76" s="444"/>
      <c r="J76" s="445"/>
    </row>
    <row r="77" spans="1:10" x14ac:dyDescent="0.3">
      <c r="A77" s="96" t="s">
        <v>59</v>
      </c>
      <c r="B77" s="185">
        <v>15</v>
      </c>
      <c r="C77" s="394">
        <v>1159876.1399999999</v>
      </c>
      <c r="D77" s="395">
        <v>77325.08</v>
      </c>
      <c r="E77" s="186">
        <v>11</v>
      </c>
      <c r="F77" s="408">
        <v>847792.86</v>
      </c>
      <c r="G77" s="409">
        <v>77072.08</v>
      </c>
      <c r="H77" s="177" t="s">
        <v>94</v>
      </c>
      <c r="I77" s="422" t="s">
        <v>94</v>
      </c>
      <c r="J77" s="423" t="s">
        <v>94</v>
      </c>
    </row>
    <row r="78" spans="1:10" x14ac:dyDescent="0.3">
      <c r="A78" s="96" t="s">
        <v>60</v>
      </c>
      <c r="B78" s="185">
        <v>20</v>
      </c>
      <c r="C78" s="394">
        <v>1506714.65</v>
      </c>
      <c r="D78" s="395">
        <v>75335.73</v>
      </c>
      <c r="E78" s="186">
        <v>11</v>
      </c>
      <c r="F78" s="408">
        <v>813190.62</v>
      </c>
      <c r="G78" s="409">
        <v>73926.42</v>
      </c>
      <c r="H78" s="185">
        <v>9</v>
      </c>
      <c r="I78" s="394">
        <v>693524.03</v>
      </c>
      <c r="J78" s="395">
        <v>77058.23</v>
      </c>
    </row>
    <row r="79" spans="1:10" ht="15" thickBot="1" x14ac:dyDescent="0.35">
      <c r="A79" s="176" t="s">
        <v>61</v>
      </c>
      <c r="B79" s="190">
        <v>11</v>
      </c>
      <c r="C79" s="398">
        <v>1002520.48</v>
      </c>
      <c r="D79" s="399">
        <v>91138.23</v>
      </c>
      <c r="E79" s="191">
        <v>6</v>
      </c>
      <c r="F79" s="414">
        <v>511763.87</v>
      </c>
      <c r="G79" s="415">
        <v>85293.98</v>
      </c>
      <c r="H79" s="190">
        <v>5</v>
      </c>
      <c r="I79" s="398">
        <v>490756.61</v>
      </c>
      <c r="J79" s="399">
        <v>98151.32</v>
      </c>
    </row>
    <row r="80" spans="1:10" ht="15" thickBot="1" x14ac:dyDescent="0.35">
      <c r="A80" s="291" t="s">
        <v>89</v>
      </c>
      <c r="B80" s="305">
        <v>95</v>
      </c>
      <c r="C80" s="430">
        <v>7584048.8499999996</v>
      </c>
      <c r="D80" s="431">
        <v>79832.09</v>
      </c>
      <c r="E80" s="306">
        <v>54</v>
      </c>
      <c r="F80" s="434">
        <v>4196720.1399999997</v>
      </c>
      <c r="G80" s="435">
        <v>77717.039999999994</v>
      </c>
      <c r="H80" s="305">
        <v>41</v>
      </c>
      <c r="I80" s="430">
        <v>3387328.7</v>
      </c>
      <c r="J80" s="431">
        <v>82617.77</v>
      </c>
    </row>
    <row r="82" spans="1:10" s="204" customFormat="1" ht="16.2" thickBot="1" x14ac:dyDescent="0.35">
      <c r="A82" s="184" t="s">
        <v>139</v>
      </c>
    </row>
    <row r="83" spans="1:10" s="204" customFormat="1" x14ac:dyDescent="0.3">
      <c r="A83" s="11"/>
      <c r="B83" s="505" t="s">
        <v>40</v>
      </c>
      <c r="C83" s="506"/>
      <c r="D83" s="507"/>
      <c r="E83" s="525" t="s">
        <v>15</v>
      </c>
      <c r="F83" s="526"/>
      <c r="G83" s="527"/>
      <c r="H83" s="505" t="s">
        <v>16</v>
      </c>
      <c r="I83" s="506"/>
      <c r="J83" s="507"/>
    </row>
    <row r="84" spans="1:10" s="204" customFormat="1" ht="15" thickBot="1" x14ac:dyDescent="0.35">
      <c r="A84" s="15"/>
      <c r="B84" s="34" t="s">
        <v>97</v>
      </c>
      <c r="C84" s="30" t="s">
        <v>92</v>
      </c>
      <c r="D84" s="180" t="s">
        <v>93</v>
      </c>
      <c r="E84" s="89" t="s">
        <v>97</v>
      </c>
      <c r="F84" s="181" t="s">
        <v>92</v>
      </c>
      <c r="G84" s="70" t="s">
        <v>93</v>
      </c>
      <c r="H84" s="34" t="s">
        <v>97</v>
      </c>
      <c r="I84" s="30" t="s">
        <v>92</v>
      </c>
      <c r="J84" s="180" t="s">
        <v>93</v>
      </c>
    </row>
    <row r="85" spans="1:10" s="204" customFormat="1" x14ac:dyDescent="0.3">
      <c r="A85" s="105" t="s">
        <v>33</v>
      </c>
      <c r="B85" s="307"/>
      <c r="C85" s="308"/>
      <c r="D85" s="309"/>
      <c r="E85" s="310"/>
      <c r="F85" s="311"/>
      <c r="G85" s="312"/>
      <c r="H85" s="307"/>
      <c r="I85" s="308"/>
      <c r="J85" s="309"/>
    </row>
    <row r="86" spans="1:10" s="204" customFormat="1" x14ac:dyDescent="0.3">
      <c r="A86" s="96" t="s">
        <v>1</v>
      </c>
      <c r="B86" s="313"/>
      <c r="C86" s="314"/>
      <c r="D86" s="315"/>
      <c r="E86" s="316"/>
      <c r="F86" s="317"/>
      <c r="G86" s="318"/>
      <c r="H86" s="313"/>
      <c r="I86" s="314"/>
      <c r="J86" s="315"/>
    </row>
    <row r="87" spans="1:10" s="204" customFormat="1" x14ac:dyDescent="0.3">
      <c r="A87" s="96" t="s">
        <v>138</v>
      </c>
      <c r="B87" s="313"/>
      <c r="C87" s="314"/>
      <c r="D87" s="315"/>
      <c r="E87" s="316"/>
      <c r="F87" s="317"/>
      <c r="G87" s="318"/>
      <c r="H87" s="313"/>
      <c r="I87" s="314"/>
      <c r="J87" s="315"/>
    </row>
    <row r="88" spans="1:10" s="204" customFormat="1" ht="15" thickBot="1" x14ac:dyDescent="0.35">
      <c r="A88" s="96" t="s">
        <v>8</v>
      </c>
      <c r="B88" s="319"/>
      <c r="C88" s="320"/>
      <c r="D88" s="321"/>
      <c r="E88" s="322"/>
      <c r="F88" s="323"/>
      <c r="G88" s="324"/>
      <c r="H88" s="319"/>
      <c r="I88" s="320"/>
      <c r="J88" s="321"/>
    </row>
    <row r="89" spans="1:10" s="204" customFormat="1" x14ac:dyDescent="0.3">
      <c r="A89" s="105" t="s">
        <v>34</v>
      </c>
      <c r="B89" s="307"/>
      <c r="C89" s="308"/>
      <c r="D89" s="309"/>
      <c r="E89" s="310"/>
      <c r="F89" s="311"/>
      <c r="G89" s="312"/>
      <c r="H89" s="307"/>
      <c r="I89" s="308"/>
      <c r="J89" s="309"/>
    </row>
    <row r="90" spans="1:10" s="204" customFormat="1" x14ac:dyDescent="0.3">
      <c r="A90" s="96" t="s">
        <v>122</v>
      </c>
      <c r="B90" s="313"/>
      <c r="C90" s="314"/>
      <c r="D90" s="315"/>
      <c r="E90" s="316"/>
      <c r="F90" s="317"/>
      <c r="G90" s="318"/>
      <c r="H90" s="313"/>
      <c r="I90" s="314"/>
      <c r="J90" s="315"/>
    </row>
    <row r="91" spans="1:10" s="204" customFormat="1" x14ac:dyDescent="0.3">
      <c r="A91" s="176" t="s">
        <v>37</v>
      </c>
      <c r="B91" s="337"/>
      <c r="C91" s="338"/>
      <c r="D91" s="339"/>
      <c r="E91" s="340"/>
      <c r="F91" s="341"/>
      <c r="G91" s="342"/>
      <c r="H91" s="337"/>
      <c r="I91" s="338"/>
      <c r="J91" s="339"/>
    </row>
    <row r="92" spans="1:10" s="204" customFormat="1" x14ac:dyDescent="0.3">
      <c r="A92" s="176" t="s">
        <v>38</v>
      </c>
      <c r="B92" s="337"/>
      <c r="C92" s="338"/>
      <c r="D92" s="339"/>
      <c r="E92" s="340"/>
      <c r="F92" s="341"/>
      <c r="G92" s="342"/>
      <c r="H92" s="337"/>
      <c r="I92" s="338"/>
      <c r="J92" s="339"/>
    </row>
    <row r="93" spans="1:10" s="204" customFormat="1" x14ac:dyDescent="0.3">
      <c r="A93" s="176" t="s">
        <v>35</v>
      </c>
      <c r="B93" s="337"/>
      <c r="C93" s="338"/>
      <c r="D93" s="339"/>
      <c r="E93" s="340"/>
      <c r="F93" s="341"/>
      <c r="G93" s="342"/>
      <c r="H93" s="337"/>
      <c r="I93" s="338"/>
      <c r="J93" s="339"/>
    </row>
    <row r="94" spans="1:10" s="204" customFormat="1" ht="15" thickBot="1" x14ac:dyDescent="0.35">
      <c r="A94" s="97" t="s">
        <v>39</v>
      </c>
      <c r="B94" s="325"/>
      <c r="C94" s="326"/>
      <c r="D94" s="327"/>
      <c r="E94" s="328"/>
      <c r="F94" s="329"/>
      <c r="G94" s="330"/>
      <c r="H94" s="325"/>
      <c r="I94" s="326"/>
      <c r="J94" s="327"/>
    </row>
    <row r="95" spans="1:10" s="204" customFormat="1" x14ac:dyDescent="0.3">
      <c r="A95" s="107" t="s">
        <v>58</v>
      </c>
      <c r="B95" s="331"/>
      <c r="C95" s="332"/>
      <c r="D95" s="333"/>
      <c r="E95" s="334"/>
      <c r="F95" s="335"/>
      <c r="G95" s="336"/>
      <c r="H95" s="331"/>
      <c r="I95" s="332"/>
      <c r="J95" s="333"/>
    </row>
    <row r="96" spans="1:10" s="204" customFormat="1" x14ac:dyDescent="0.3">
      <c r="A96" s="96" t="s">
        <v>88</v>
      </c>
      <c r="B96" s="313"/>
      <c r="C96" s="314"/>
      <c r="D96" s="315"/>
      <c r="E96" s="316"/>
      <c r="F96" s="317"/>
      <c r="G96" s="318"/>
      <c r="H96" s="313"/>
      <c r="I96" s="314"/>
      <c r="J96" s="315"/>
    </row>
    <row r="97" spans="1:10" s="204" customFormat="1" x14ac:dyDescent="0.3">
      <c r="A97" s="96" t="s">
        <v>59</v>
      </c>
      <c r="B97" s="313"/>
      <c r="C97" s="314"/>
      <c r="D97" s="315"/>
      <c r="E97" s="316"/>
      <c r="F97" s="317"/>
      <c r="G97" s="318"/>
      <c r="H97" s="313"/>
      <c r="I97" s="314"/>
      <c r="J97" s="315"/>
    </row>
    <row r="98" spans="1:10" s="204" customFormat="1" x14ac:dyDescent="0.3">
      <c r="A98" s="96" t="s">
        <v>60</v>
      </c>
      <c r="B98" s="177" t="s">
        <v>94</v>
      </c>
      <c r="C98" s="198" t="s">
        <v>94</v>
      </c>
      <c r="D98" s="199" t="s">
        <v>94</v>
      </c>
      <c r="E98" s="179" t="s">
        <v>94</v>
      </c>
      <c r="F98" s="192" t="s">
        <v>94</v>
      </c>
      <c r="G98" s="193" t="s">
        <v>94</v>
      </c>
      <c r="H98" s="313"/>
      <c r="I98" s="314"/>
      <c r="J98" s="315"/>
    </row>
    <row r="99" spans="1:10" s="204" customFormat="1" ht="15" thickBot="1" x14ac:dyDescent="0.35">
      <c r="A99" s="176" t="s">
        <v>61</v>
      </c>
      <c r="B99" s="201"/>
      <c r="C99" s="202"/>
      <c r="D99" s="203"/>
      <c r="E99" s="194"/>
      <c r="F99" s="195"/>
      <c r="G99" s="196"/>
      <c r="H99" s="337"/>
      <c r="I99" s="338"/>
      <c r="J99" s="339"/>
    </row>
    <row r="100" spans="1:10" s="204" customFormat="1" ht="15" thickBot="1" x14ac:dyDescent="0.35">
      <c r="A100" s="291" t="s">
        <v>89</v>
      </c>
      <c r="B100" s="347" t="s">
        <v>94</v>
      </c>
      <c r="C100" s="348" t="s">
        <v>94</v>
      </c>
      <c r="D100" s="349" t="s">
        <v>94</v>
      </c>
      <c r="E100" s="350" t="s">
        <v>94</v>
      </c>
      <c r="F100" s="351" t="s">
        <v>94</v>
      </c>
      <c r="G100" s="352" t="s">
        <v>94</v>
      </c>
      <c r="H100" s="343"/>
      <c r="I100" s="344"/>
      <c r="J100" s="345"/>
    </row>
    <row r="101" spans="1:10" s="204" customFormat="1" x14ac:dyDescent="0.3"/>
    <row r="102" spans="1:10" ht="16.2" thickBot="1" x14ac:dyDescent="0.35">
      <c r="A102" s="184" t="s">
        <v>105</v>
      </c>
    </row>
    <row r="103" spans="1:10" x14ac:dyDescent="0.3">
      <c r="A103" s="11"/>
      <c r="B103" s="505" t="s">
        <v>40</v>
      </c>
      <c r="C103" s="506"/>
      <c r="D103" s="507"/>
      <c r="E103" s="525" t="s">
        <v>15</v>
      </c>
      <c r="F103" s="526"/>
      <c r="G103" s="527"/>
      <c r="H103" s="505" t="s">
        <v>16</v>
      </c>
      <c r="I103" s="506"/>
      <c r="J103" s="507"/>
    </row>
    <row r="104" spans="1:10" ht="15" thickBot="1" x14ac:dyDescent="0.35">
      <c r="A104" s="15"/>
      <c r="B104" s="34" t="s">
        <v>97</v>
      </c>
      <c r="C104" s="30" t="s">
        <v>92</v>
      </c>
      <c r="D104" s="180" t="s">
        <v>93</v>
      </c>
      <c r="E104" s="89" t="s">
        <v>97</v>
      </c>
      <c r="F104" s="181" t="s">
        <v>92</v>
      </c>
      <c r="G104" s="70" t="s">
        <v>93</v>
      </c>
      <c r="H104" s="34" t="s">
        <v>97</v>
      </c>
      <c r="I104" s="30" t="s">
        <v>92</v>
      </c>
      <c r="J104" s="180" t="s">
        <v>93</v>
      </c>
    </row>
    <row r="105" spans="1:10" x14ac:dyDescent="0.3">
      <c r="A105" s="105" t="s">
        <v>33</v>
      </c>
      <c r="B105" s="307"/>
      <c r="C105" s="308"/>
      <c r="D105" s="309"/>
      <c r="E105" s="310"/>
      <c r="F105" s="311"/>
      <c r="G105" s="312"/>
      <c r="H105" s="307"/>
      <c r="I105" s="308"/>
      <c r="J105" s="309"/>
    </row>
    <row r="106" spans="1:10" x14ac:dyDescent="0.3">
      <c r="A106" s="96" t="s">
        <v>1</v>
      </c>
      <c r="B106" s="313"/>
      <c r="C106" s="314"/>
      <c r="D106" s="315"/>
      <c r="E106" s="316"/>
      <c r="F106" s="317"/>
      <c r="G106" s="318"/>
      <c r="H106" s="313"/>
      <c r="I106" s="314"/>
      <c r="J106" s="315"/>
    </row>
    <row r="107" spans="1:10" x14ac:dyDescent="0.3">
      <c r="A107" s="96" t="s">
        <v>138</v>
      </c>
      <c r="B107" s="313"/>
      <c r="C107" s="314"/>
      <c r="D107" s="315"/>
      <c r="E107" s="316"/>
      <c r="F107" s="317"/>
      <c r="G107" s="318"/>
      <c r="H107" s="313"/>
      <c r="I107" s="314"/>
      <c r="J107" s="315"/>
    </row>
    <row r="108" spans="1:10" ht="15" thickBot="1" x14ac:dyDescent="0.35">
      <c r="A108" s="96" t="s">
        <v>8</v>
      </c>
      <c r="B108" s="319"/>
      <c r="C108" s="320"/>
      <c r="D108" s="321"/>
      <c r="E108" s="322"/>
      <c r="F108" s="323"/>
      <c r="G108" s="324"/>
      <c r="H108" s="319"/>
      <c r="I108" s="320"/>
      <c r="J108" s="321"/>
    </row>
    <row r="109" spans="1:10" x14ac:dyDescent="0.3">
      <c r="A109" s="105" t="s">
        <v>34</v>
      </c>
      <c r="B109" s="307"/>
      <c r="C109" s="308"/>
      <c r="D109" s="309"/>
      <c r="E109" s="310"/>
      <c r="F109" s="311"/>
      <c r="G109" s="312"/>
      <c r="H109" s="307"/>
      <c r="I109" s="308"/>
      <c r="J109" s="309"/>
    </row>
    <row r="110" spans="1:10" x14ac:dyDescent="0.3">
      <c r="A110" s="96" t="s">
        <v>122</v>
      </c>
      <c r="B110" s="313"/>
      <c r="C110" s="314"/>
      <c r="D110" s="315"/>
      <c r="E110" s="316"/>
      <c r="F110" s="317"/>
      <c r="G110" s="318"/>
      <c r="H110" s="313"/>
      <c r="I110" s="314"/>
      <c r="J110" s="315"/>
    </row>
    <row r="111" spans="1:10" s="204" customFormat="1" x14ac:dyDescent="0.3">
      <c r="A111" s="176" t="s">
        <v>37</v>
      </c>
      <c r="B111" s="337"/>
      <c r="C111" s="338"/>
      <c r="D111" s="339"/>
      <c r="E111" s="340"/>
      <c r="F111" s="341"/>
      <c r="G111" s="342"/>
      <c r="H111" s="337"/>
      <c r="I111" s="338"/>
      <c r="J111" s="339"/>
    </row>
    <row r="112" spans="1:10" s="204" customFormat="1" x14ac:dyDescent="0.3">
      <c r="A112" s="176" t="s">
        <v>38</v>
      </c>
      <c r="B112" s="337"/>
      <c r="C112" s="338"/>
      <c r="D112" s="339"/>
      <c r="E112" s="340"/>
      <c r="F112" s="341"/>
      <c r="G112" s="342"/>
      <c r="H112" s="337"/>
      <c r="I112" s="338"/>
      <c r="J112" s="339"/>
    </row>
    <row r="113" spans="1:10" s="204" customFormat="1" x14ac:dyDescent="0.3">
      <c r="A113" s="176" t="s">
        <v>35</v>
      </c>
      <c r="B113" s="337"/>
      <c r="C113" s="338"/>
      <c r="D113" s="339"/>
      <c r="E113" s="340"/>
      <c r="F113" s="341"/>
      <c r="G113" s="342"/>
      <c r="H113" s="337"/>
      <c r="I113" s="338"/>
      <c r="J113" s="339"/>
    </row>
    <row r="114" spans="1:10" ht="15" thickBot="1" x14ac:dyDescent="0.35">
      <c r="A114" s="97" t="s">
        <v>39</v>
      </c>
      <c r="B114" s="325"/>
      <c r="C114" s="326"/>
      <c r="D114" s="327"/>
      <c r="E114" s="328"/>
      <c r="F114" s="329"/>
      <c r="G114" s="330"/>
      <c r="H114" s="325"/>
      <c r="I114" s="326"/>
      <c r="J114" s="327"/>
    </row>
    <row r="115" spans="1:10" x14ac:dyDescent="0.3">
      <c r="A115" s="107" t="s">
        <v>58</v>
      </c>
      <c r="B115" s="331">
        <v>15</v>
      </c>
      <c r="C115" s="402">
        <v>1327993.1399999999</v>
      </c>
      <c r="D115" s="403">
        <v>88532.88</v>
      </c>
      <c r="E115" s="302">
        <v>12</v>
      </c>
      <c r="F115" s="418">
        <v>1047716.8</v>
      </c>
      <c r="G115" s="419">
        <v>87309.73</v>
      </c>
      <c r="H115" s="295" t="s">
        <v>94</v>
      </c>
      <c r="I115" s="296" t="s">
        <v>94</v>
      </c>
      <c r="J115" s="297" t="s">
        <v>94</v>
      </c>
    </row>
    <row r="116" spans="1:10" x14ac:dyDescent="0.3">
      <c r="A116" s="96" t="s">
        <v>88</v>
      </c>
      <c r="B116" s="313">
        <v>5</v>
      </c>
      <c r="C116" s="394">
        <v>429155.63</v>
      </c>
      <c r="D116" s="395">
        <v>85831.13</v>
      </c>
      <c r="E116" s="179" t="s">
        <v>94</v>
      </c>
      <c r="F116" s="410" t="s">
        <v>94</v>
      </c>
      <c r="G116" s="411" t="s">
        <v>94</v>
      </c>
      <c r="H116" s="177" t="s">
        <v>94</v>
      </c>
      <c r="I116" s="198" t="s">
        <v>94</v>
      </c>
      <c r="J116" s="199" t="s">
        <v>94</v>
      </c>
    </row>
    <row r="117" spans="1:10" x14ac:dyDescent="0.3">
      <c r="A117" s="96" t="s">
        <v>59</v>
      </c>
      <c r="B117" s="313">
        <v>10</v>
      </c>
      <c r="C117" s="394">
        <v>898837.51</v>
      </c>
      <c r="D117" s="395">
        <v>89883.75</v>
      </c>
      <c r="E117" s="186">
        <v>8</v>
      </c>
      <c r="F117" s="408">
        <v>700726.11</v>
      </c>
      <c r="G117" s="409">
        <v>87590.76</v>
      </c>
      <c r="H117" s="177" t="s">
        <v>94</v>
      </c>
      <c r="I117" s="198" t="s">
        <v>94</v>
      </c>
      <c r="J117" s="199" t="s">
        <v>94</v>
      </c>
    </row>
    <row r="118" spans="1:10" x14ac:dyDescent="0.3">
      <c r="A118" s="96" t="s">
        <v>60</v>
      </c>
      <c r="B118" s="313"/>
      <c r="C118" s="394"/>
      <c r="D118" s="395"/>
      <c r="E118" s="186"/>
      <c r="F118" s="408"/>
      <c r="G118" s="409"/>
      <c r="H118" s="177"/>
      <c r="I118" s="198"/>
      <c r="J118" s="199"/>
    </row>
    <row r="119" spans="1:10" ht="15" thickBot="1" x14ac:dyDescent="0.35">
      <c r="A119" s="176" t="s">
        <v>61</v>
      </c>
      <c r="B119" s="337"/>
      <c r="C119" s="398"/>
      <c r="D119" s="399"/>
      <c r="E119" s="191"/>
      <c r="F119" s="414"/>
      <c r="G119" s="415"/>
      <c r="H119" s="201"/>
      <c r="I119" s="202"/>
      <c r="J119" s="203"/>
    </row>
    <row r="120" spans="1:10" ht="15" thickBot="1" x14ac:dyDescent="0.35">
      <c r="A120" s="291" t="s">
        <v>89</v>
      </c>
      <c r="B120" s="343">
        <v>15</v>
      </c>
      <c r="C120" s="430">
        <v>1327993.1399999999</v>
      </c>
      <c r="D120" s="431">
        <v>88532.88</v>
      </c>
      <c r="E120" s="306">
        <v>12</v>
      </c>
      <c r="F120" s="434">
        <v>1047716.8</v>
      </c>
      <c r="G120" s="435">
        <v>87309.73</v>
      </c>
      <c r="H120" s="347" t="s">
        <v>94</v>
      </c>
      <c r="I120" s="348" t="s">
        <v>94</v>
      </c>
      <c r="J120" s="349" t="s">
        <v>94</v>
      </c>
    </row>
    <row r="122" spans="1:10" x14ac:dyDescent="0.3">
      <c r="A122" s="183" t="s">
        <v>99</v>
      </c>
    </row>
  </sheetData>
  <mergeCells count="18">
    <mergeCell ref="B3:D3"/>
    <mergeCell ref="E3:G3"/>
    <mergeCell ref="H3:J3"/>
    <mergeCell ref="B23:D23"/>
    <mergeCell ref="E23:G23"/>
    <mergeCell ref="H23:J23"/>
    <mergeCell ref="B103:D103"/>
    <mergeCell ref="E103:G103"/>
    <mergeCell ref="H103:J103"/>
    <mergeCell ref="B43:D43"/>
    <mergeCell ref="E43:G43"/>
    <mergeCell ref="H43:J43"/>
    <mergeCell ref="B63:D63"/>
    <mergeCell ref="E63:G63"/>
    <mergeCell ref="H63:J63"/>
    <mergeCell ref="B83:D83"/>
    <mergeCell ref="E83:G83"/>
    <mergeCell ref="H83:J83"/>
  </mergeCells>
  <pageMargins left="0.25" right="0.25" top="0.75" bottom="0.75" header="0.3" footer="0.3"/>
  <pageSetup scale="75" fitToHeight="0" orientation="landscape" r:id="rId1"/>
  <headerFooter>
    <oddHeader>&amp;C&amp;"-,Bold"ADVANCE Grant
Fall 2017</oddHeader>
    <oddFooter>&amp;C&amp;8&amp;A
page &amp;P of &amp;N&amp;R&amp;8Office of Strategic Analysis and Data Management
produced on 06/14/2018</oddFooter>
  </headerFooter>
  <rowBreaks count="2" manualBreakCount="2">
    <brk id="4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Table 1</vt:lpstr>
      <vt:lpstr>Table 2</vt:lpstr>
      <vt:lpstr>Table 5</vt:lpstr>
      <vt:lpstr>Table 6</vt:lpstr>
      <vt:lpstr>Table 7</vt:lpstr>
      <vt:lpstr>Table 8_Gender</vt:lpstr>
      <vt:lpstr>Table 8_RE</vt:lpstr>
      <vt:lpstr>9mo Salaries</vt:lpstr>
      <vt:lpstr>9mo Salaries by Gender and Rank</vt:lpstr>
      <vt:lpstr>Asian by Citiz., Tenure, Gender</vt:lpstr>
      <vt:lpstr>'Table 8_Gender'!Print_Titles</vt:lpstr>
      <vt:lpstr>'Table 8_RE'!Print_Titles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Christine</dc:creator>
  <cp:lastModifiedBy>CMLH</cp:lastModifiedBy>
  <cp:lastPrinted>2018-06-22T13:39:18Z</cp:lastPrinted>
  <dcterms:created xsi:type="dcterms:W3CDTF">2015-12-09T19:59:30Z</dcterms:created>
  <dcterms:modified xsi:type="dcterms:W3CDTF">2018-06-22T13:42:09Z</dcterms:modified>
</cp:coreProperties>
</file>